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80" windowHeight="8580" activeTab="1"/>
  </bookViews>
  <sheets>
    <sheet name="Библ_села" sheetId="33" r:id="rId1"/>
    <sheet name="Прил№2 к Решению о методике" sheetId="34" r:id="rId2"/>
    <sheet name="Лист1" sheetId="35" r:id="rId3"/>
    <sheet name="Лист2" sheetId="36" r:id="rId4"/>
    <sheet name="дороги" sheetId="37" r:id="rId5"/>
    <sheet name="Лист3" sheetId="38" r:id="rId6"/>
  </sheets>
  <definedNames>
    <definedName name="_xlnm.Print_Area" localSheetId="0">Библ_села!$A$1:$C$21</definedName>
  </definedNames>
  <calcPr calcId="144525"/>
</workbook>
</file>

<file path=xl/calcChain.xml><?xml version="1.0" encoding="utf-8"?>
<calcChain xmlns="http://schemas.openxmlformats.org/spreadsheetml/2006/main">
  <c r="R13" i="34" l="1"/>
  <c r="W14" i="34"/>
  <c r="S13" i="34" l="1"/>
  <c r="I14" i="34" l="1"/>
  <c r="I15" i="34"/>
  <c r="Q13" i="34"/>
  <c r="P13" i="34"/>
  <c r="F14" i="37" l="1"/>
  <c r="F13" i="37"/>
  <c r="F12" i="37"/>
  <c r="F11" i="37"/>
  <c r="F10" i="37"/>
  <c r="F9" i="37"/>
  <c r="F8" i="37"/>
  <c r="F7" i="37"/>
  <c r="F6" i="37"/>
  <c r="F5" i="37"/>
  <c r="O13" i="34"/>
  <c r="Y13" i="34" l="1"/>
  <c r="Z13" i="34"/>
  <c r="V19" i="34"/>
  <c r="V24" i="34"/>
  <c r="V23" i="34"/>
  <c r="V22" i="34"/>
  <c r="V21" i="34"/>
  <c r="V20" i="34"/>
  <c r="V18" i="34"/>
  <c r="V17" i="34"/>
  <c r="V16" i="34"/>
  <c r="V15" i="34"/>
  <c r="M13" i="34"/>
  <c r="N13" i="34"/>
  <c r="T13" i="34"/>
  <c r="U13" i="34"/>
  <c r="C15" i="37"/>
  <c r="C14" i="37"/>
  <c r="C13" i="37"/>
  <c r="C12" i="37"/>
  <c r="C11" i="37"/>
  <c r="C10" i="37"/>
  <c r="C9" i="37"/>
  <c r="C8" i="37"/>
  <c r="C7" i="37"/>
  <c r="C6" i="37"/>
  <c r="C5" i="37"/>
  <c r="G4" i="37"/>
  <c r="F4" i="37"/>
  <c r="E4" i="37"/>
  <c r="D4" i="37"/>
  <c r="AN13" i="34"/>
  <c r="AO13" i="34"/>
  <c r="U7" i="35"/>
  <c r="U8" i="35"/>
  <c r="U9" i="35"/>
  <c r="U10" i="35"/>
  <c r="U11" i="35"/>
  <c r="U12" i="35"/>
  <c r="U13" i="35"/>
  <c r="U14" i="35"/>
  <c r="U15" i="35"/>
  <c r="U16" i="35"/>
  <c r="U17" i="35"/>
  <c r="U18" i="35"/>
  <c r="U6" i="35"/>
  <c r="R19" i="35"/>
  <c r="S19" i="35"/>
  <c r="T19" i="35"/>
  <c r="U19" i="35"/>
  <c r="O19" i="35"/>
  <c r="P19" i="35"/>
  <c r="Q19" i="35"/>
  <c r="P19" i="36"/>
  <c r="N19" i="36"/>
  <c r="M19" i="36"/>
  <c r="L19" i="36"/>
  <c r="K19" i="36"/>
  <c r="J19" i="36"/>
  <c r="I19" i="36"/>
  <c r="G19" i="36"/>
  <c r="F19" i="36"/>
  <c r="E19" i="36"/>
  <c r="D19" i="36"/>
  <c r="H19" i="36"/>
  <c r="I19" i="35"/>
  <c r="J19" i="35"/>
  <c r="K19" i="35"/>
  <c r="L19" i="35"/>
  <c r="M19" i="35"/>
  <c r="N19" i="35"/>
  <c r="AG13" i="34"/>
  <c r="H7" i="35"/>
  <c r="H8" i="35"/>
  <c r="H9" i="35"/>
  <c r="H11" i="35"/>
  <c r="H12" i="35"/>
  <c r="H13" i="35"/>
  <c r="H14" i="35"/>
  <c r="H15" i="35"/>
  <c r="H16" i="35"/>
  <c r="H17" i="35"/>
  <c r="H18" i="35"/>
  <c r="E19" i="35"/>
  <c r="F19" i="35"/>
  <c r="G19" i="35"/>
  <c r="H19" i="35"/>
  <c r="D19" i="35"/>
  <c r="D5" i="33"/>
  <c r="E7" i="33"/>
  <c r="E8" i="33"/>
  <c r="E9" i="33"/>
  <c r="E10" i="33"/>
  <c r="E11" i="33"/>
  <c r="E12" i="33"/>
  <c r="E13" i="33"/>
  <c r="E14" i="33"/>
  <c r="E15" i="33"/>
  <c r="E16" i="33"/>
  <c r="E6" i="33"/>
  <c r="I5" i="33"/>
  <c r="AS29" i="34"/>
  <c r="AR29" i="34"/>
  <c r="AM29" i="34"/>
  <c r="AK29" i="34"/>
  <c r="AI29" i="34"/>
  <c r="AS28" i="34"/>
  <c r="AR28" i="34"/>
  <c r="AM28" i="34"/>
  <c r="AK28" i="34"/>
  <c r="AI28" i="34"/>
  <c r="AS27" i="34"/>
  <c r="AR27" i="34"/>
  <c r="AM27" i="34"/>
  <c r="AK27" i="34"/>
  <c r="AI27" i="34"/>
  <c r="AS26" i="34"/>
  <c r="AR26" i="34"/>
  <c r="AM26" i="34"/>
  <c r="AK26" i="34"/>
  <c r="AI26" i="34"/>
  <c r="AS25" i="34"/>
  <c r="AR25" i="34"/>
  <c r="AM25" i="34"/>
  <c r="AK25" i="34"/>
  <c r="AI25" i="34"/>
  <c r="AT24" i="34"/>
  <c r="AP24" i="34"/>
  <c r="AH24" i="34"/>
  <c r="AE24" i="34"/>
  <c r="AC24" i="34"/>
  <c r="AB24" i="34"/>
  <c r="X24" i="34"/>
  <c r="W24" i="34" s="1"/>
  <c r="J24" i="34"/>
  <c r="I24" i="34" s="1"/>
  <c r="G24" i="34"/>
  <c r="F24" i="34" s="1"/>
  <c r="AT23" i="34"/>
  <c r="AP23" i="34"/>
  <c r="AJ23" i="34"/>
  <c r="AH23" i="34"/>
  <c r="AE23" i="34"/>
  <c r="AC23" i="34"/>
  <c r="AB23" i="34"/>
  <c r="X23" i="34"/>
  <c r="W23" i="34" s="1"/>
  <c r="J23" i="34"/>
  <c r="I23" i="34" s="1"/>
  <c r="G23" i="34"/>
  <c r="AT22" i="34"/>
  <c r="AQ22" i="34"/>
  <c r="AP22" i="34"/>
  <c r="AH22" i="34"/>
  <c r="AE22" i="34"/>
  <c r="AC22" i="34"/>
  <c r="AB22" i="34"/>
  <c r="X22" i="34"/>
  <c r="W22" i="34" s="1"/>
  <c r="J22" i="34"/>
  <c r="I22" i="34" s="1"/>
  <c r="G22" i="34"/>
  <c r="AT21" i="34"/>
  <c r="AP21" i="34"/>
  <c r="AJ21" i="34"/>
  <c r="AH21" i="34"/>
  <c r="AE21" i="34"/>
  <c r="AC21" i="34"/>
  <c r="AB21" i="34"/>
  <c r="X21" i="34"/>
  <c r="W21" i="34" s="1"/>
  <c r="J21" i="34"/>
  <c r="I21" i="34" s="1"/>
  <c r="E21" i="34" l="1"/>
  <c r="AQ21" i="34"/>
  <c r="E22" i="34"/>
  <c r="AJ22" i="34"/>
  <c r="AJ24" i="34"/>
  <c r="C4" i="37"/>
  <c r="F22" i="34"/>
  <c r="F23" i="34"/>
  <c r="AQ23" i="34"/>
  <c r="E23" i="34" s="1"/>
  <c r="H23" i="34" s="1"/>
  <c r="AQ24" i="34"/>
  <c r="E5" i="33"/>
  <c r="G21" i="34"/>
  <c r="F21" i="34"/>
  <c r="AT20" i="34"/>
  <c r="AQ20" i="34"/>
  <c r="AP20" i="34"/>
  <c r="AJ20" i="34"/>
  <c r="AH20" i="34"/>
  <c r="AE20" i="34"/>
  <c r="AC20" i="34"/>
  <c r="AB20" i="34"/>
  <c r="F20" i="34" s="1"/>
  <c r="X20" i="34"/>
  <c r="W20" i="34"/>
  <c r="J20" i="34"/>
  <c r="I20" i="34" s="1"/>
  <c r="G20" i="34"/>
  <c r="AT19" i="34"/>
  <c r="AP19" i="34"/>
  <c r="AJ19" i="34"/>
  <c r="AH19" i="34"/>
  <c r="AE19" i="34"/>
  <c r="AC19" i="34"/>
  <c r="AB19" i="34"/>
  <c r="X19" i="34"/>
  <c r="W19" i="34" s="1"/>
  <c r="J19" i="34"/>
  <c r="I19" i="34" s="1"/>
  <c r="G19" i="34"/>
  <c r="AT18" i="34"/>
  <c r="AP18" i="34"/>
  <c r="AJ18" i="34"/>
  <c r="AH18" i="34"/>
  <c r="AE18" i="34"/>
  <c r="AC18" i="34"/>
  <c r="AB18" i="34"/>
  <c r="X18" i="34"/>
  <c r="W18" i="34" s="1"/>
  <c r="J18" i="34"/>
  <c r="I18" i="34" s="1"/>
  <c r="G18" i="34"/>
  <c r="AT17" i="34"/>
  <c r="AP17" i="34"/>
  <c r="AJ17" i="34"/>
  <c r="AH17" i="34"/>
  <c r="AE17" i="34"/>
  <c r="AC17" i="34"/>
  <c r="AB17" i="34"/>
  <c r="X17" i="34"/>
  <c r="W17" i="34" s="1"/>
  <c r="J17" i="34"/>
  <c r="I17" i="34" s="1"/>
  <c r="F19" i="34" l="1"/>
  <c r="H22" i="34"/>
  <c r="F18" i="34"/>
  <c r="AQ19" i="34"/>
  <c r="E24" i="34"/>
  <c r="H24" i="34" s="1"/>
  <c r="AQ17" i="34"/>
  <c r="E17" i="34" s="1"/>
  <c r="AQ18" i="34"/>
  <c r="E18" i="34" s="1"/>
  <c r="H18" i="34" s="1"/>
  <c r="E19" i="34"/>
  <c r="H19" i="34" s="1"/>
  <c r="E20" i="34"/>
  <c r="H20" i="34" s="1"/>
  <c r="H21" i="34"/>
  <c r="G17" i="34"/>
  <c r="F17" i="34"/>
  <c r="AT16" i="34"/>
  <c r="AP16" i="34"/>
  <c r="AJ16" i="34"/>
  <c r="AH16" i="34"/>
  <c r="AE16" i="34"/>
  <c r="AC16" i="34"/>
  <c r="AB16" i="34"/>
  <c r="X16" i="34"/>
  <c r="W16" i="34" s="1"/>
  <c r="J16" i="34"/>
  <c r="I16" i="34" s="1"/>
  <c r="I13" i="34" s="1"/>
  <c r="G16" i="34"/>
  <c r="AT15" i="34"/>
  <c r="AQ15" i="34"/>
  <c r="AP15" i="34"/>
  <c r="AJ15" i="34"/>
  <c r="AH15" i="34"/>
  <c r="AE15" i="34"/>
  <c r="AC15" i="34"/>
  <c r="AB15" i="34"/>
  <c r="F15" i="34" s="1"/>
  <c r="X15" i="34"/>
  <c r="W15" i="34"/>
  <c r="J15" i="34"/>
  <c r="G15" i="34"/>
  <c r="AT14" i="34"/>
  <c r="AP14" i="34"/>
  <c r="AJ14" i="34"/>
  <c r="AH14" i="34"/>
  <c r="AH13" i="34" s="1"/>
  <c r="AE14" i="34"/>
  <c r="AC14" i="34"/>
  <c r="AB14" i="34"/>
  <c r="X14" i="34"/>
  <c r="W13" i="34" s="1"/>
  <c r="J14" i="34"/>
  <c r="G14" i="34"/>
  <c r="BA13" i="34"/>
  <c r="AZ13" i="34"/>
  <c r="AY13" i="34"/>
  <c r="AX13" i="34"/>
  <c r="AW13" i="34"/>
  <c r="AV13" i="34"/>
  <c r="AU13" i="34"/>
  <c r="AT13" i="34" s="1"/>
  <c r="AS13" i="34"/>
  <c r="AR13" i="34"/>
  <c r="AK13" i="34"/>
  <c r="AF13" i="34"/>
  <c r="AD13" i="34"/>
  <c r="AC13" i="34"/>
  <c r="AA13" i="34"/>
  <c r="V13" i="34"/>
  <c r="L13" i="34"/>
  <c r="K13" i="34"/>
  <c r="J13" i="34"/>
  <c r="X13" i="34" l="1"/>
  <c r="AB13" i="34"/>
  <c r="AE13" i="34"/>
  <c r="AJ13" i="34"/>
  <c r="AI13" i="34" s="1"/>
  <c r="F14" i="34"/>
  <c r="AQ14" i="34"/>
  <c r="F16" i="34"/>
  <c r="AQ16" i="34"/>
  <c r="H17" i="34"/>
  <c r="AP13" i="34"/>
  <c r="E15" i="34"/>
  <c r="H15" i="34" s="1"/>
  <c r="E16" i="34"/>
  <c r="F13" i="34"/>
  <c r="D13" i="34"/>
  <c r="C13" i="34"/>
  <c r="F5" i="33"/>
  <c r="C5" i="33"/>
  <c r="H16" i="34" l="1"/>
  <c r="AQ13" i="34"/>
  <c r="AM13" i="34" s="1"/>
  <c r="AL13" i="34" s="1"/>
  <c r="E14" i="34"/>
  <c r="H14" i="34" s="1"/>
  <c r="H13" i="34" l="1"/>
  <c r="G13" i="34" s="1"/>
  <c r="E13" i="34"/>
</calcChain>
</file>

<file path=xl/sharedStrings.xml><?xml version="1.0" encoding="utf-8"?>
<sst xmlns="http://schemas.openxmlformats.org/spreadsheetml/2006/main" count="274" uniqueCount="154">
  <si>
    <t>Местные бюджеты</t>
  </si>
  <si>
    <t>№      п/п</t>
  </si>
  <si>
    <t>4</t>
  </si>
  <si>
    <t>1</t>
  </si>
  <si>
    <t>2</t>
  </si>
  <si>
    <t>3</t>
  </si>
  <si>
    <t>Численность населения на 01.01.14г. (чел.) (Н)</t>
  </si>
  <si>
    <t>Площадь поселения (кв.км.) (Пл)</t>
  </si>
  <si>
    <t>организация в границах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</si>
  <si>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</t>
  </si>
  <si>
    <t>Итого по полномочию</t>
  </si>
  <si>
    <t>создание условий для предоставления транспортных услуг населению и организация транспортного обслуживания населения в границах поселения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</si>
  <si>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поселения</t>
  </si>
  <si>
    <t>участие в предупреждении и ликвидации последствий чрезвычайных ситуаций в границах поселения</t>
  </si>
  <si>
    <t>5</t>
  </si>
  <si>
    <t>6</t>
  </si>
  <si>
    <t>сохранение, использование и популяризация объектов культурного наследия (памятников истории и культуры), находящихся в собственности поселения, охрана объектов культурного наследия (памятников истории и культуры) местного (муниципального) значения, распол</t>
  </si>
  <si>
    <t>создание условий для массового отдыха жителей поселения и организация обустройства мест массового отдыха населения, включая обеспечение свободного доступа граждан к водным объектам общего пользования и их береговым полосам</t>
  </si>
  <si>
    <t>7</t>
  </si>
  <si>
    <t>8</t>
  </si>
  <si>
    <t>организация сбора и вывоза бытовых отходов и мусора</t>
  </si>
  <si>
    <t>9</t>
  </si>
  <si>
    <t>матзатраты - 48 т.р.</t>
  </si>
  <si>
    <t>утверждение генеральных планов поселения, правил землепользования и застройки, утверждение подготовленной на основе генеральных планов поселения документации по планировке территории, выдача разрешений на строительство, разрешений на ввод объектов в экспл</t>
  </si>
  <si>
    <t>организация ритуальных услуг и содержание мест захоронения</t>
  </si>
  <si>
    <t>10</t>
  </si>
  <si>
    <t>организация и осуществление мероприятий по территориальной обороне и гражданской обороне, защите населения и территории поселения от чрезвычайных ситуаций природного и техногенного характера</t>
  </si>
  <si>
    <t>создание, содержание и организация деятельности аварийно-спасательных служб и (или) аварийно-спасательных формирований на территории поселения</t>
  </si>
  <si>
    <t>осуществление мероприятий по обеспечению безопасности людей на водных объектах, охране их жизни и здоровья</t>
  </si>
  <si>
    <t>осуществление в пределах, установленных водным законодательством Российской Федерации, полномочий собственника водных объектов, информирование населения об ограничениях их использования</t>
  </si>
  <si>
    <t>предоставление помещения для работы на обслуживаемом административном участке поселения сотруднику, замещающему должность участкового уполномоченного полиции</t>
  </si>
  <si>
    <t>11</t>
  </si>
  <si>
    <t>12</t>
  </si>
  <si>
    <t>13</t>
  </si>
  <si>
    <t>14</t>
  </si>
  <si>
    <t>15</t>
  </si>
  <si>
    <t>16</t>
  </si>
  <si>
    <t>матзатраты - 200,3 т.р.</t>
  </si>
  <si>
    <t>содержание специалиста (0,3 ставки) - 70,2 т.р.</t>
  </si>
  <si>
    <t>содержание специалиста (0,1 ставки) - 23,7 т.р.</t>
  </si>
  <si>
    <t>Нераспределенный резерв</t>
  </si>
  <si>
    <t>ИТОГО по софинансированию ФЦП и ОЦП</t>
  </si>
  <si>
    <t>ИТОГО поматериальным затратам</t>
  </si>
  <si>
    <t>Осуществление мер по противодействию коррупции в границах поселения</t>
  </si>
  <si>
    <t>17</t>
  </si>
  <si>
    <t>Дорожная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</si>
  <si>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>Указ Президента Российской Федерации от 7 мая 2012 года № 597  + дорожная карта</t>
  </si>
  <si>
    <t>18</t>
  </si>
  <si>
    <t>Глушковский</t>
  </si>
  <si>
    <t>1.</t>
  </si>
  <si>
    <t>2.</t>
  </si>
  <si>
    <t>3.</t>
  </si>
  <si>
    <t>4.</t>
  </si>
  <si>
    <t>5.</t>
  </si>
  <si>
    <t>Алексеевский с/с</t>
  </si>
  <si>
    <t>Веселовский с/с</t>
  </si>
  <si>
    <t>Званновский с/с</t>
  </si>
  <si>
    <t>Карыжский с/с</t>
  </si>
  <si>
    <t>Кобыльский с/с</t>
  </si>
  <si>
    <t>6.</t>
  </si>
  <si>
    <t>7.</t>
  </si>
  <si>
    <t>8.</t>
  </si>
  <si>
    <t>9.</t>
  </si>
  <si>
    <t>10.</t>
  </si>
  <si>
    <t>11.</t>
  </si>
  <si>
    <t>Коровяковский с/с</t>
  </si>
  <si>
    <t>Кульбакинский с/с</t>
  </si>
  <si>
    <t>Марковский с/с</t>
  </si>
  <si>
    <t>Нижнемордокский с/с</t>
  </si>
  <si>
    <t>Попово-Лежачанский с/с</t>
  </si>
  <si>
    <t>Сухиновский с/с</t>
  </si>
  <si>
    <t>Количество ставок</t>
  </si>
  <si>
    <t>содержание специалиста (0,1 ставк) - 23,7т.р.</t>
  </si>
  <si>
    <t>ИТОГО по переданным  полномочиям - 5546 т.р.+2622 дороги</t>
  </si>
  <si>
    <t>Приложение №2</t>
  </si>
  <si>
    <t xml:space="preserve">к Решению Представительного Собрания  Глушковского района Курской </t>
  </si>
  <si>
    <t xml:space="preserve"> области "Об утверждении методики определения объема межбюджетных трансфертов,</t>
  </si>
  <si>
    <t xml:space="preserve">Курской области  бюджетам сельских поселений  Глушковского района  Курской </t>
  </si>
  <si>
    <t>области на осуществление переданных полномочий по решению вопросов</t>
  </si>
  <si>
    <t>материальные затраты</t>
  </si>
  <si>
    <t>Библиотеки села  заработная плата в соответствии с дорожной картой</t>
  </si>
  <si>
    <t>Пос.Глушково</t>
  </si>
  <si>
    <t>Пос.Теткино</t>
  </si>
  <si>
    <t>Итого</t>
  </si>
  <si>
    <t>Расходы на ремонт и содержание дорог</t>
  </si>
  <si>
    <t>Строительство дорог</t>
  </si>
  <si>
    <t>План по  расходам на дороги 2015 год</t>
  </si>
  <si>
    <t xml:space="preserve"> года</t>
  </si>
  <si>
    <t>Акцизы  от реализации ГСМ план  на 2015 год</t>
  </si>
  <si>
    <t>в т.ч. за счет остатка акцизов  на 01.01.2015г.</t>
  </si>
  <si>
    <t>Поступило акцизов на 01.06.2015 года</t>
  </si>
  <si>
    <t>Остаток  собственных средств на счетах на 01.06.2015 г</t>
  </si>
  <si>
    <t xml:space="preserve">в т.ч.  Акцизы </t>
  </si>
  <si>
    <t>Остаток собственных без акцизов</t>
  </si>
  <si>
    <t>Расшифровка остатков собственных средств на 01.06.2015 г.</t>
  </si>
  <si>
    <t xml:space="preserve">Начальник управления </t>
  </si>
  <si>
    <t>финансовой политики</t>
  </si>
  <si>
    <t>Е.В. Ковалева</t>
  </si>
  <si>
    <t>тыс.рб.</t>
  </si>
  <si>
    <t>По состоянию на 01.10.2015 года</t>
  </si>
  <si>
    <t>Поступило акцизов на 01.10.2015 года</t>
  </si>
  <si>
    <t>Строительство сети автодорог</t>
  </si>
  <si>
    <t>Проектирование дорог</t>
  </si>
  <si>
    <t>Ремонт и содержание дорог</t>
  </si>
  <si>
    <t>В рамках программы БДД</t>
  </si>
  <si>
    <t xml:space="preserve">Всего кассовые расходы  </t>
  </si>
  <si>
    <t>Всего</t>
  </si>
  <si>
    <t>софинансирование расходов  по разработке документов территориального планирования и градостроительного зонирования (субсидия)</t>
  </si>
  <si>
    <t>Размер дорожного фонда на 2015 г.</t>
  </si>
  <si>
    <t>Остатки неиспользованных акцизов на единых счетах бюджетов сельских поселений на 31.12.2014</t>
  </si>
  <si>
    <t>Целевые средства на софинансирование строительства дорог</t>
  </si>
  <si>
    <t xml:space="preserve">Распределение дорожного фонда 2015 года на муниципальные образования </t>
  </si>
  <si>
    <t>Протяженность автомобильных дорог общего пользования местного значения (км.)</t>
  </si>
  <si>
    <t xml:space="preserve"> ФЦП "Устойчивое развитие сельских территорий на 2014-2017 годы и на период до 2020 г" ср-ва федерального б-та</t>
  </si>
  <si>
    <t>ФЦП "Устойчивое развитие сельских территорий на 2014-2017 годы и на период до 2020 г" ср-ва областного б-та</t>
  </si>
  <si>
    <t>Размер дорожного фонда на 2016  год , 5543,268тыс.руб., протяженность автомобильных дорог общего пользования местного значения -182,4км</t>
  </si>
  <si>
    <t>Софинансирование  п/п "Обеспечение жильем молодых семей" ОЦП "Жилище" собственные средства</t>
  </si>
  <si>
    <t>П/п "Обеспечение жильем молодых семей" ОЦП "Жилище"  областные средства</t>
  </si>
  <si>
    <t>П/п "Обеспечение жильем молодых семей" ОЦП "Жилище" федеральныеные средства</t>
  </si>
  <si>
    <t>Наименование м/о</t>
  </si>
  <si>
    <t>Планируемая   сумма акцизов на 2016 год</t>
  </si>
  <si>
    <t xml:space="preserve">ед. измер. </t>
  </si>
  <si>
    <t>рублей</t>
  </si>
  <si>
    <t xml:space="preserve">   -"-</t>
  </si>
  <si>
    <t>787.568</t>
  </si>
  <si>
    <t>645.433</t>
  </si>
  <si>
    <t>425.470</t>
  </si>
  <si>
    <t>534.877</t>
  </si>
  <si>
    <t>182.344</t>
  </si>
  <si>
    <t>480.173</t>
  </si>
  <si>
    <t>543.994</t>
  </si>
  <si>
    <t>407.236</t>
  </si>
  <si>
    <t>705.065</t>
  </si>
  <si>
    <t>507.525</t>
  </si>
  <si>
    <t>695.948</t>
  </si>
  <si>
    <t>635.166</t>
  </si>
  <si>
    <t>6.976.269</t>
  </si>
  <si>
    <t xml:space="preserve">  Мун.Прог. Глуш. Р-на КО  "Обеспечение доступным и комфортным жильем  и коммунальными услугами в КО" ср-ва района на оформление объектов водоснабжения </t>
  </si>
  <si>
    <t>П-Лежачанский с/с</t>
  </si>
  <si>
    <t xml:space="preserve"> предоставляемых в 2017 году из бюджета муниципального района "Глушковский район"</t>
  </si>
  <si>
    <t>ИТОГО по переданные по служащему 0113 77 2 00 П1490</t>
  </si>
  <si>
    <t>Софинансирование п/п "Экология и чистая вода в КО" ОЦП "Воспроизводство и использование природных ресурсов, охрана окружающей среды в КО" ср-ва района 0502 061 01 S 3431</t>
  </si>
  <si>
    <t>п/п "Экология и чистая вода в КО" ОЦП "Воспроизводство и использование природных ресурсов, охрана окружающей среды в КО" ср-ва областной субсидии 0502 061 01 13431</t>
  </si>
  <si>
    <t xml:space="preserve"> Мун. прог. Глушк. Р-на КО  "Обеспечение доступным и комфортным жильем  и коммунальными услугами в КО" срва района на оформление в собственность  сетей газоснабжения  0502 072 03 П1417</t>
  </si>
  <si>
    <t xml:space="preserve"> Мун. прог. Глушк. Р-на КО  "Обеспечение доступным и комфортным жильем  и коммунальными услугами в КО" срва района на технологическое подключение к газопроводам и  осущ. Технологического и экологического надзоров 0502 072 03 П1417</t>
  </si>
  <si>
    <t>матзатраты  водопровод 0502 072 03 П1417</t>
  </si>
  <si>
    <r>
      <t>Софинансирование ФЦП "</t>
    </r>
    <r>
      <rPr>
        <b/>
        <sz val="10"/>
        <rFont val="Times New Roman"/>
        <family val="1"/>
        <charset val="204"/>
      </rPr>
      <t xml:space="preserve">Устойчивое развитие сельских территорий на 2014-2017 годы и на период до 2020 </t>
    </r>
    <r>
      <rPr>
        <sz val="10"/>
        <rFont val="Times New Roman"/>
        <family val="1"/>
        <charset val="204"/>
      </rPr>
      <t>г" ср-ва района 0502 072 02 S 1501</t>
    </r>
  </si>
  <si>
    <t>Полномочия по организации библиотечного обслуживания населения, комплектованию и обеспечению сохранности библиотечных фондов библиотек поселения  0801 012 02 П1442</t>
  </si>
  <si>
    <t>софинансирование расходов  по разработке документов территориального планирования и градостроительного зонирования (районные) 0412 072 05 П1416</t>
  </si>
  <si>
    <t xml:space="preserve"> Мун. прог. Глушк. Р-на КО  "Обеспечение доступным и комфортным жильем  и коммунальными услугами в КО" срва района на софинансирование строительства   сетей газоснабжения  низкого давления</t>
  </si>
  <si>
    <t xml:space="preserve"> Мун. прог. Глушк. Р-на КО  "Обеспечение доступным и комфортным жильем  и коммунальными услугами в КО" срва областной субсидии на софинансирование строительства   сетей газоснабжения  низкого давления</t>
  </si>
  <si>
    <t xml:space="preserve"> Мун. прог. Глушк. Р-на КО  "Обеспечение доступным и комфортным жильем  и коммунальными услугами в КО" срва  внебюджетных источников (население) на софинансирование строительства   сетей газоснабжения  низкого давления</t>
  </si>
  <si>
    <t>Осуществление муниципального лесного  контроля</t>
  </si>
  <si>
    <t>местного значеничя"  от "28" ноября 2016 года №243 в редакции решения от "07" апреля 2017 года №277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</si>
</sst>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00"/>
    <numFmt numFmtId="166" formatCode="0.000"/>
    <numFmt numFmtId="167" formatCode="0.0"/>
  </numFmts>
  <fonts count="19" x14ac:knownFonts="1">
    <font>
      <sz val="10"/>
      <name val="Arial Cyr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b/>
      <sz val="14"/>
      <name val="Arial Cyr"/>
      <charset val="204"/>
    </font>
    <font>
      <sz val="16"/>
      <name val="Arial Cyr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4">
    <xf numFmtId="0" fontId="0" fillId="0" borderId="0" xfId="0"/>
    <xf numFmtId="0" fontId="3" fillId="0" borderId="0" xfId="0" applyFont="1"/>
    <xf numFmtId="49" fontId="2" fillId="0" borderId="0" xfId="1" applyNumberFormat="1" applyFont="1" applyBorder="1" applyAlignment="1"/>
    <xf numFmtId="0" fontId="3" fillId="0" borderId="0" xfId="0" applyFont="1" applyAlignment="1"/>
    <xf numFmtId="9" fontId="7" fillId="0" borderId="0" xfId="1" applyNumberFormat="1" applyFont="1" applyAlignment="1">
      <alignment horizontal="right"/>
    </xf>
    <xf numFmtId="0" fontId="8" fillId="0" borderId="0" xfId="0" applyFont="1"/>
    <xf numFmtId="0" fontId="2" fillId="0" borderId="0" xfId="0" applyFont="1"/>
    <xf numFmtId="49" fontId="10" fillId="0" borderId="0" xfId="0" applyNumberFormat="1" applyFont="1"/>
    <xf numFmtId="4" fontId="6" fillId="3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right"/>
    </xf>
    <xf numFmtId="3" fontId="2" fillId="0" borderId="1" xfId="1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/>
    </xf>
    <xf numFmtId="0" fontId="3" fillId="0" borderId="7" xfId="0" applyFont="1" applyBorder="1" applyAlignment="1"/>
    <xf numFmtId="49" fontId="4" fillId="3" borderId="1" xfId="1" applyNumberFormat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left" vertical="center"/>
    </xf>
    <xf numFmtId="0" fontId="11" fillId="0" borderId="0" xfId="0" applyFont="1"/>
    <xf numFmtId="4" fontId="6" fillId="5" borderId="1" xfId="0" applyNumberFormat="1" applyFont="1" applyFill="1" applyBorder="1" applyAlignment="1">
      <alignment horizontal="right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3" fillId="0" borderId="0" xfId="0" applyFont="1"/>
    <xf numFmtId="0" fontId="0" fillId="0" borderId="0" xfId="0" applyAlignment="1">
      <alignment horizontal="center" vertical="center"/>
    </xf>
    <xf numFmtId="49" fontId="12" fillId="0" borderId="0" xfId="1" applyNumberFormat="1" applyFont="1" applyBorder="1" applyAlignment="1"/>
    <xf numFmtId="49" fontId="12" fillId="0" borderId="1" xfId="1" applyNumberFormat="1" applyFont="1" applyFill="1" applyBorder="1" applyAlignment="1">
      <alignment horizontal="center"/>
    </xf>
    <xf numFmtId="164" fontId="12" fillId="4" borderId="1" xfId="1" applyNumberFormat="1" applyFont="1" applyFill="1" applyBorder="1" applyAlignment="1">
      <alignment horizontal="left" vertical="center"/>
    </xf>
    <xf numFmtId="0" fontId="12" fillId="0" borderId="0" xfId="0" applyFont="1" applyAlignment="1"/>
    <xf numFmtId="164" fontId="14" fillId="3" borderId="1" xfId="0" applyNumberFormat="1" applyFont="1" applyFill="1" applyBorder="1" applyAlignment="1">
      <alignment horizontal="right"/>
    </xf>
    <xf numFmtId="164" fontId="12" fillId="0" borderId="1" xfId="0" applyNumberFormat="1" applyFont="1" applyBorder="1"/>
    <xf numFmtId="164" fontId="2" fillId="0" borderId="1" xfId="0" applyNumberFormat="1" applyFont="1" applyBorder="1"/>
    <xf numFmtId="164" fontId="4" fillId="3" borderId="1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 applyAlignment="1">
      <alignment horizontal="right"/>
    </xf>
    <xf numFmtId="164" fontId="2" fillId="4" borderId="1" xfId="1" applyNumberFormat="1" applyFont="1" applyFill="1" applyBorder="1" applyAlignment="1">
      <alignment horizontal="left" vertical="center" wrapText="1"/>
    </xf>
    <xf numFmtId="0" fontId="13" fillId="0" borderId="1" xfId="0" applyFont="1" applyBorder="1"/>
    <xf numFmtId="2" fontId="7" fillId="0" borderId="0" xfId="1" applyNumberFormat="1" applyFont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2" fontId="2" fillId="0" borderId="1" xfId="1" applyNumberFormat="1" applyFont="1" applyFill="1" applyBorder="1" applyAlignment="1">
      <alignment horizontal="right"/>
    </xf>
    <xf numFmtId="2" fontId="8" fillId="0" borderId="0" xfId="0" applyNumberFormat="1" applyFont="1"/>
    <xf numFmtId="49" fontId="9" fillId="2" borderId="1" xfId="1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49" fontId="10" fillId="0" borderId="1" xfId="0" applyNumberFormat="1" applyFont="1" applyBorder="1"/>
    <xf numFmtId="2" fontId="4" fillId="0" borderId="0" xfId="1" applyNumberFormat="1" applyFont="1" applyBorder="1" applyAlignment="1">
      <alignment vertical="center" wrapText="1"/>
    </xf>
    <xf numFmtId="165" fontId="4" fillId="5" borderId="1" xfId="0" applyNumberFormat="1" applyFont="1" applyFill="1" applyBorder="1" applyAlignment="1">
      <alignment horizontal="right"/>
    </xf>
    <xf numFmtId="165" fontId="6" fillId="5" borderId="1" xfId="0" applyNumberFormat="1" applyFont="1" applyFill="1" applyBorder="1" applyAlignment="1">
      <alignment horizontal="right"/>
    </xf>
    <xf numFmtId="166" fontId="4" fillId="3" borderId="1" xfId="0" applyNumberFormat="1" applyFont="1" applyFill="1" applyBorder="1" applyAlignment="1">
      <alignment horizontal="right"/>
    </xf>
    <xf numFmtId="166" fontId="6" fillId="3" borderId="1" xfId="0" applyNumberFormat="1" applyFont="1" applyFill="1" applyBorder="1" applyAlignment="1">
      <alignment horizontal="right"/>
    </xf>
    <xf numFmtId="166" fontId="2" fillId="0" borderId="1" xfId="1" applyNumberFormat="1" applyFont="1" applyFill="1" applyBorder="1" applyAlignment="1">
      <alignment horizontal="right"/>
    </xf>
    <xf numFmtId="166" fontId="12" fillId="0" borderId="1" xfId="0" applyNumberFormat="1" applyFont="1" applyBorder="1"/>
    <xf numFmtId="166" fontId="2" fillId="0" borderId="1" xfId="0" applyNumberFormat="1" applyFont="1" applyBorder="1"/>
    <xf numFmtId="49" fontId="9" fillId="2" borderId="1" xfId="1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1" xfId="0" applyBorder="1"/>
    <xf numFmtId="166" fontId="0" fillId="0" borderId="1" xfId="0" applyNumberFormat="1" applyBorder="1"/>
    <xf numFmtId="164" fontId="12" fillId="4" borderId="1" xfId="1" applyNumberFormat="1" applyFont="1" applyFill="1" applyBorder="1" applyAlignment="1">
      <alignment horizontal="left" vertical="center" wrapText="1"/>
    </xf>
    <xf numFmtId="166" fontId="13" fillId="0" borderId="1" xfId="0" applyNumberFormat="1" applyFont="1" applyBorder="1"/>
    <xf numFmtId="0" fontId="15" fillId="0" borderId="1" xfId="0" applyFont="1" applyBorder="1"/>
    <xf numFmtId="166" fontId="4" fillId="0" borderId="1" xfId="0" applyNumberFormat="1" applyFont="1" applyBorder="1"/>
    <xf numFmtId="166" fontId="15" fillId="0" borderId="1" xfId="0" applyNumberFormat="1" applyFont="1" applyBorder="1"/>
    <xf numFmtId="166" fontId="4" fillId="0" borderId="0" xfId="0" applyNumberFormat="1" applyFont="1" applyFill="1" applyBorder="1"/>
    <xf numFmtId="166" fontId="0" fillId="0" borderId="0" xfId="0" applyNumberFormat="1"/>
    <xf numFmtId="49" fontId="9" fillId="2" borderId="1" xfId="1" applyNumberFormat="1" applyFont="1" applyFill="1" applyBorder="1" applyAlignment="1">
      <alignment horizontal="center" wrapText="1"/>
    </xf>
    <xf numFmtId="166" fontId="4" fillId="5" borderId="1" xfId="0" applyNumberFormat="1" applyFont="1" applyFill="1" applyBorder="1" applyAlignment="1">
      <alignment horizontal="right"/>
    </xf>
    <xf numFmtId="166" fontId="2" fillId="5" borderId="1" xfId="1" applyNumberFormat="1" applyFont="1" applyFill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2" fontId="4" fillId="0" borderId="7" xfId="1" applyNumberFormat="1" applyFont="1" applyBorder="1" applyAlignment="1">
      <alignment horizontal="center" vertical="center" wrapText="1"/>
    </xf>
    <xf numFmtId="2" fontId="2" fillId="0" borderId="7" xfId="1" applyNumberFormat="1" applyFont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right"/>
    </xf>
    <xf numFmtId="164" fontId="2" fillId="7" borderId="1" xfId="1" applyNumberFormat="1" applyFont="1" applyFill="1" applyBorder="1" applyAlignment="1">
      <alignment horizontal="right" vertical="center"/>
    </xf>
    <xf numFmtId="164" fontId="2" fillId="4" borderId="1" xfId="1" applyNumberFormat="1" applyFont="1" applyFill="1" applyBorder="1" applyAlignment="1">
      <alignment horizontal="right" vertical="center"/>
    </xf>
    <xf numFmtId="165" fontId="2" fillId="4" borderId="1" xfId="1" applyNumberFormat="1" applyFont="1" applyFill="1" applyBorder="1" applyAlignment="1">
      <alignment horizontal="right" vertical="center"/>
    </xf>
    <xf numFmtId="165" fontId="3" fillId="0" borderId="0" xfId="0" applyNumberFormat="1" applyFont="1" applyAlignment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16" fillId="0" borderId="1" xfId="1" applyNumberFormat="1" applyFont="1" applyBorder="1" applyAlignment="1">
      <alignment vertical="center" wrapText="1"/>
    </xf>
    <xf numFmtId="0" fontId="17" fillId="0" borderId="1" xfId="0" applyFont="1" applyBorder="1"/>
    <xf numFmtId="0" fontId="18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13" fillId="0" borderId="1" xfId="0" applyFont="1" applyBorder="1" applyAlignment="1">
      <alignment horizontal="right"/>
    </xf>
    <xf numFmtId="0" fontId="18" fillId="0" borderId="1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8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7" fontId="8" fillId="0" borderId="0" xfId="0" applyNumberFormat="1" applyFont="1"/>
    <xf numFmtId="167" fontId="3" fillId="0" borderId="7" xfId="0" applyNumberFormat="1" applyFont="1" applyBorder="1" applyAlignment="1">
      <alignment horizontal="center"/>
    </xf>
    <xf numFmtId="167" fontId="3" fillId="0" borderId="1" xfId="0" applyNumberFormat="1" applyFont="1" applyBorder="1" applyAlignment="1">
      <alignment horizontal="center" vertical="center" wrapText="1"/>
    </xf>
    <xf numFmtId="167" fontId="4" fillId="3" borderId="1" xfId="0" applyNumberFormat="1" applyFont="1" applyFill="1" applyBorder="1" applyAlignment="1">
      <alignment horizontal="right"/>
    </xf>
    <xf numFmtId="167" fontId="2" fillId="0" borderId="1" xfId="1" applyNumberFormat="1" applyFont="1" applyFill="1" applyBorder="1" applyAlignment="1">
      <alignment horizontal="right"/>
    </xf>
    <xf numFmtId="167" fontId="8" fillId="0" borderId="0" xfId="0" applyNumberFormat="1" applyFont="1" applyAlignment="1">
      <alignment vertical="center"/>
    </xf>
    <xf numFmtId="0" fontId="3" fillId="0" borderId="7" xfId="0" applyFont="1" applyBorder="1" applyAlignment="1">
      <alignment horizontal="center"/>
    </xf>
    <xf numFmtId="0" fontId="8" fillId="8" borderId="0" xfId="0" applyFont="1" applyFill="1"/>
    <xf numFmtId="0" fontId="3" fillId="8" borderId="7" xfId="0" applyFont="1" applyFill="1" applyBorder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3" fillId="0" borderId="7" xfId="0" applyFont="1" applyBorder="1" applyAlignment="1">
      <alignment horizontal="center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8" borderId="1" xfId="0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wrapText="1"/>
    </xf>
    <xf numFmtId="49" fontId="9" fillId="2" borderId="5" xfId="1" applyNumberFormat="1" applyFont="1" applyFill="1" applyBorder="1" applyAlignment="1">
      <alignment horizontal="center" wrapText="1"/>
    </xf>
    <xf numFmtId="49" fontId="9" fillId="2" borderId="8" xfId="1" applyNumberFormat="1" applyFont="1" applyFill="1" applyBorder="1" applyAlignment="1">
      <alignment horizontal="center" wrapText="1"/>
    </xf>
    <xf numFmtId="49" fontId="9" fillId="2" borderId="6" xfId="1" applyNumberFormat="1" applyFont="1" applyFill="1" applyBorder="1" applyAlignment="1">
      <alignment horizont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2" borderId="1" xfId="1" applyFont="1" applyFill="1" applyBorder="1" applyAlignment="1">
      <alignment horizontal="center"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2" fontId="4" fillId="0" borderId="7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21"/>
  <sheetViews>
    <sheetView zoomScale="75" zoomScaleNormal="75" workbookViewId="0">
      <selection activeCell="I19" sqref="I19"/>
    </sheetView>
  </sheetViews>
  <sheetFormatPr defaultRowHeight="18.75" x14ac:dyDescent="0.3"/>
  <cols>
    <col min="1" max="1" width="9.5703125" style="30" customWidth="1"/>
    <col min="2" max="2" width="22.7109375" style="30" customWidth="1"/>
    <col min="3" max="5" width="15.85546875" style="25" customWidth="1"/>
    <col min="6" max="6" width="16.5703125" style="25" customWidth="1"/>
    <col min="9" max="9" width="19.28515625" customWidth="1"/>
    <col min="246" max="246" width="35" customWidth="1"/>
    <col min="247" max="248" width="0" hidden="1" customWidth="1"/>
    <col min="249" max="249" width="15.42578125" customWidth="1"/>
    <col min="250" max="250" width="14.42578125" customWidth="1"/>
    <col min="251" max="257" width="0" hidden="1" customWidth="1"/>
    <col min="258" max="258" width="11.5703125" customWidth="1"/>
    <col min="259" max="259" width="11.85546875" customWidth="1"/>
    <col min="260" max="260" width="10.85546875" customWidth="1"/>
    <col min="261" max="261" width="11" customWidth="1"/>
    <col min="502" max="502" width="35" customWidth="1"/>
    <col min="503" max="504" width="0" hidden="1" customWidth="1"/>
    <col min="505" max="505" width="15.42578125" customWidth="1"/>
    <col min="506" max="506" width="14.42578125" customWidth="1"/>
    <col min="507" max="513" width="0" hidden="1" customWidth="1"/>
    <col min="514" max="514" width="11.5703125" customWidth="1"/>
    <col min="515" max="515" width="11.85546875" customWidth="1"/>
    <col min="516" max="516" width="10.85546875" customWidth="1"/>
    <col min="517" max="517" width="11" customWidth="1"/>
    <col min="758" max="758" width="35" customWidth="1"/>
    <col min="759" max="760" width="0" hidden="1" customWidth="1"/>
    <col min="761" max="761" width="15.42578125" customWidth="1"/>
    <col min="762" max="762" width="14.42578125" customWidth="1"/>
    <col min="763" max="769" width="0" hidden="1" customWidth="1"/>
    <col min="770" max="770" width="11.5703125" customWidth="1"/>
    <col min="771" max="771" width="11.85546875" customWidth="1"/>
    <col min="772" max="772" width="10.85546875" customWidth="1"/>
    <col min="773" max="773" width="11" customWidth="1"/>
    <col min="1014" max="1014" width="35" customWidth="1"/>
    <col min="1015" max="1016" width="0" hidden="1" customWidth="1"/>
    <col min="1017" max="1017" width="15.42578125" customWidth="1"/>
    <col min="1018" max="1018" width="14.42578125" customWidth="1"/>
    <col min="1019" max="1025" width="0" hidden="1" customWidth="1"/>
    <col min="1026" max="1026" width="11.5703125" customWidth="1"/>
    <col min="1027" max="1027" width="11.85546875" customWidth="1"/>
    <col min="1028" max="1028" width="10.85546875" customWidth="1"/>
    <col min="1029" max="1029" width="11" customWidth="1"/>
    <col min="1270" max="1270" width="35" customWidth="1"/>
    <col min="1271" max="1272" width="0" hidden="1" customWidth="1"/>
    <col min="1273" max="1273" width="15.42578125" customWidth="1"/>
    <col min="1274" max="1274" width="14.42578125" customWidth="1"/>
    <col min="1275" max="1281" width="0" hidden="1" customWidth="1"/>
    <col min="1282" max="1282" width="11.5703125" customWidth="1"/>
    <col min="1283" max="1283" width="11.85546875" customWidth="1"/>
    <col min="1284" max="1284" width="10.85546875" customWidth="1"/>
    <col min="1285" max="1285" width="11" customWidth="1"/>
    <col min="1526" max="1526" width="35" customWidth="1"/>
    <col min="1527" max="1528" width="0" hidden="1" customWidth="1"/>
    <col min="1529" max="1529" width="15.42578125" customWidth="1"/>
    <col min="1530" max="1530" width="14.42578125" customWidth="1"/>
    <col min="1531" max="1537" width="0" hidden="1" customWidth="1"/>
    <col min="1538" max="1538" width="11.5703125" customWidth="1"/>
    <col min="1539" max="1539" width="11.85546875" customWidth="1"/>
    <col min="1540" max="1540" width="10.85546875" customWidth="1"/>
    <col min="1541" max="1541" width="11" customWidth="1"/>
    <col min="1782" max="1782" width="35" customWidth="1"/>
    <col min="1783" max="1784" width="0" hidden="1" customWidth="1"/>
    <col min="1785" max="1785" width="15.42578125" customWidth="1"/>
    <col min="1786" max="1786" width="14.42578125" customWidth="1"/>
    <col min="1787" max="1793" width="0" hidden="1" customWidth="1"/>
    <col min="1794" max="1794" width="11.5703125" customWidth="1"/>
    <col min="1795" max="1795" width="11.85546875" customWidth="1"/>
    <col min="1796" max="1796" width="10.85546875" customWidth="1"/>
    <col min="1797" max="1797" width="11" customWidth="1"/>
    <col min="2038" max="2038" width="35" customWidth="1"/>
    <col min="2039" max="2040" width="0" hidden="1" customWidth="1"/>
    <col min="2041" max="2041" width="15.42578125" customWidth="1"/>
    <col min="2042" max="2042" width="14.42578125" customWidth="1"/>
    <col min="2043" max="2049" width="0" hidden="1" customWidth="1"/>
    <col min="2050" max="2050" width="11.5703125" customWidth="1"/>
    <col min="2051" max="2051" width="11.85546875" customWidth="1"/>
    <col min="2052" max="2052" width="10.85546875" customWidth="1"/>
    <col min="2053" max="2053" width="11" customWidth="1"/>
    <col min="2294" max="2294" width="35" customWidth="1"/>
    <col min="2295" max="2296" width="0" hidden="1" customWidth="1"/>
    <col min="2297" max="2297" width="15.42578125" customWidth="1"/>
    <col min="2298" max="2298" width="14.42578125" customWidth="1"/>
    <col min="2299" max="2305" width="0" hidden="1" customWidth="1"/>
    <col min="2306" max="2306" width="11.5703125" customWidth="1"/>
    <col min="2307" max="2307" width="11.85546875" customWidth="1"/>
    <col min="2308" max="2308" width="10.85546875" customWidth="1"/>
    <col min="2309" max="2309" width="11" customWidth="1"/>
    <col min="2550" max="2550" width="35" customWidth="1"/>
    <col min="2551" max="2552" width="0" hidden="1" customWidth="1"/>
    <col min="2553" max="2553" width="15.42578125" customWidth="1"/>
    <col min="2554" max="2554" width="14.42578125" customWidth="1"/>
    <col min="2555" max="2561" width="0" hidden="1" customWidth="1"/>
    <col min="2562" max="2562" width="11.5703125" customWidth="1"/>
    <col min="2563" max="2563" width="11.85546875" customWidth="1"/>
    <col min="2564" max="2564" width="10.85546875" customWidth="1"/>
    <col min="2565" max="2565" width="11" customWidth="1"/>
    <col min="2806" max="2806" width="35" customWidth="1"/>
    <col min="2807" max="2808" width="0" hidden="1" customWidth="1"/>
    <col min="2809" max="2809" width="15.42578125" customWidth="1"/>
    <col min="2810" max="2810" width="14.42578125" customWidth="1"/>
    <col min="2811" max="2817" width="0" hidden="1" customWidth="1"/>
    <col min="2818" max="2818" width="11.5703125" customWidth="1"/>
    <col min="2819" max="2819" width="11.85546875" customWidth="1"/>
    <col min="2820" max="2820" width="10.85546875" customWidth="1"/>
    <col min="2821" max="2821" width="11" customWidth="1"/>
    <col min="3062" max="3062" width="35" customWidth="1"/>
    <col min="3063" max="3064" width="0" hidden="1" customWidth="1"/>
    <col min="3065" max="3065" width="15.42578125" customWidth="1"/>
    <col min="3066" max="3066" width="14.42578125" customWidth="1"/>
    <col min="3067" max="3073" width="0" hidden="1" customWidth="1"/>
    <col min="3074" max="3074" width="11.5703125" customWidth="1"/>
    <col min="3075" max="3075" width="11.85546875" customWidth="1"/>
    <col min="3076" max="3076" width="10.85546875" customWidth="1"/>
    <col min="3077" max="3077" width="11" customWidth="1"/>
    <col min="3318" max="3318" width="35" customWidth="1"/>
    <col min="3319" max="3320" width="0" hidden="1" customWidth="1"/>
    <col min="3321" max="3321" width="15.42578125" customWidth="1"/>
    <col min="3322" max="3322" width="14.42578125" customWidth="1"/>
    <col min="3323" max="3329" width="0" hidden="1" customWidth="1"/>
    <col min="3330" max="3330" width="11.5703125" customWidth="1"/>
    <col min="3331" max="3331" width="11.85546875" customWidth="1"/>
    <col min="3332" max="3332" width="10.85546875" customWidth="1"/>
    <col min="3333" max="3333" width="11" customWidth="1"/>
    <col min="3574" max="3574" width="35" customWidth="1"/>
    <col min="3575" max="3576" width="0" hidden="1" customWidth="1"/>
    <col min="3577" max="3577" width="15.42578125" customWidth="1"/>
    <col min="3578" max="3578" width="14.42578125" customWidth="1"/>
    <col min="3579" max="3585" width="0" hidden="1" customWidth="1"/>
    <col min="3586" max="3586" width="11.5703125" customWidth="1"/>
    <col min="3587" max="3587" width="11.85546875" customWidth="1"/>
    <col min="3588" max="3588" width="10.85546875" customWidth="1"/>
    <col min="3589" max="3589" width="11" customWidth="1"/>
    <col min="3830" max="3830" width="35" customWidth="1"/>
    <col min="3831" max="3832" width="0" hidden="1" customWidth="1"/>
    <col min="3833" max="3833" width="15.42578125" customWidth="1"/>
    <col min="3834" max="3834" width="14.42578125" customWidth="1"/>
    <col min="3835" max="3841" width="0" hidden="1" customWidth="1"/>
    <col min="3842" max="3842" width="11.5703125" customWidth="1"/>
    <col min="3843" max="3843" width="11.85546875" customWidth="1"/>
    <col min="3844" max="3844" width="10.85546875" customWidth="1"/>
    <col min="3845" max="3845" width="11" customWidth="1"/>
    <col min="4086" max="4086" width="35" customWidth="1"/>
    <col min="4087" max="4088" width="0" hidden="1" customWidth="1"/>
    <col min="4089" max="4089" width="15.42578125" customWidth="1"/>
    <col min="4090" max="4090" width="14.42578125" customWidth="1"/>
    <col min="4091" max="4097" width="0" hidden="1" customWidth="1"/>
    <col min="4098" max="4098" width="11.5703125" customWidth="1"/>
    <col min="4099" max="4099" width="11.85546875" customWidth="1"/>
    <col min="4100" max="4100" width="10.85546875" customWidth="1"/>
    <col min="4101" max="4101" width="11" customWidth="1"/>
    <col min="4342" max="4342" width="35" customWidth="1"/>
    <col min="4343" max="4344" width="0" hidden="1" customWidth="1"/>
    <col min="4345" max="4345" width="15.42578125" customWidth="1"/>
    <col min="4346" max="4346" width="14.42578125" customWidth="1"/>
    <col min="4347" max="4353" width="0" hidden="1" customWidth="1"/>
    <col min="4354" max="4354" width="11.5703125" customWidth="1"/>
    <col min="4355" max="4355" width="11.85546875" customWidth="1"/>
    <col min="4356" max="4356" width="10.85546875" customWidth="1"/>
    <col min="4357" max="4357" width="11" customWidth="1"/>
    <col min="4598" max="4598" width="35" customWidth="1"/>
    <col min="4599" max="4600" width="0" hidden="1" customWidth="1"/>
    <col min="4601" max="4601" width="15.42578125" customWidth="1"/>
    <col min="4602" max="4602" width="14.42578125" customWidth="1"/>
    <col min="4603" max="4609" width="0" hidden="1" customWidth="1"/>
    <col min="4610" max="4610" width="11.5703125" customWidth="1"/>
    <col min="4611" max="4611" width="11.85546875" customWidth="1"/>
    <col min="4612" max="4612" width="10.85546875" customWidth="1"/>
    <col min="4613" max="4613" width="11" customWidth="1"/>
    <col min="4854" max="4854" width="35" customWidth="1"/>
    <col min="4855" max="4856" width="0" hidden="1" customWidth="1"/>
    <col min="4857" max="4857" width="15.42578125" customWidth="1"/>
    <col min="4858" max="4858" width="14.42578125" customWidth="1"/>
    <col min="4859" max="4865" width="0" hidden="1" customWidth="1"/>
    <col min="4866" max="4866" width="11.5703125" customWidth="1"/>
    <col min="4867" max="4867" width="11.85546875" customWidth="1"/>
    <col min="4868" max="4868" width="10.85546875" customWidth="1"/>
    <col min="4869" max="4869" width="11" customWidth="1"/>
    <col min="5110" max="5110" width="35" customWidth="1"/>
    <col min="5111" max="5112" width="0" hidden="1" customWidth="1"/>
    <col min="5113" max="5113" width="15.42578125" customWidth="1"/>
    <col min="5114" max="5114" width="14.42578125" customWidth="1"/>
    <col min="5115" max="5121" width="0" hidden="1" customWidth="1"/>
    <col min="5122" max="5122" width="11.5703125" customWidth="1"/>
    <col min="5123" max="5123" width="11.85546875" customWidth="1"/>
    <col min="5124" max="5124" width="10.85546875" customWidth="1"/>
    <col min="5125" max="5125" width="11" customWidth="1"/>
    <col min="5366" max="5366" width="35" customWidth="1"/>
    <col min="5367" max="5368" width="0" hidden="1" customWidth="1"/>
    <col min="5369" max="5369" width="15.42578125" customWidth="1"/>
    <col min="5370" max="5370" width="14.42578125" customWidth="1"/>
    <col min="5371" max="5377" width="0" hidden="1" customWidth="1"/>
    <col min="5378" max="5378" width="11.5703125" customWidth="1"/>
    <col min="5379" max="5379" width="11.85546875" customWidth="1"/>
    <col min="5380" max="5380" width="10.85546875" customWidth="1"/>
    <col min="5381" max="5381" width="11" customWidth="1"/>
    <col min="5622" max="5622" width="35" customWidth="1"/>
    <col min="5623" max="5624" width="0" hidden="1" customWidth="1"/>
    <col min="5625" max="5625" width="15.42578125" customWidth="1"/>
    <col min="5626" max="5626" width="14.42578125" customWidth="1"/>
    <col min="5627" max="5633" width="0" hidden="1" customWidth="1"/>
    <col min="5634" max="5634" width="11.5703125" customWidth="1"/>
    <col min="5635" max="5635" width="11.85546875" customWidth="1"/>
    <col min="5636" max="5636" width="10.85546875" customWidth="1"/>
    <col min="5637" max="5637" width="11" customWidth="1"/>
    <col min="5878" max="5878" width="35" customWidth="1"/>
    <col min="5879" max="5880" width="0" hidden="1" customWidth="1"/>
    <col min="5881" max="5881" width="15.42578125" customWidth="1"/>
    <col min="5882" max="5882" width="14.42578125" customWidth="1"/>
    <col min="5883" max="5889" width="0" hidden="1" customWidth="1"/>
    <col min="5890" max="5890" width="11.5703125" customWidth="1"/>
    <col min="5891" max="5891" width="11.85546875" customWidth="1"/>
    <col min="5892" max="5892" width="10.85546875" customWidth="1"/>
    <col min="5893" max="5893" width="11" customWidth="1"/>
    <col min="6134" max="6134" width="35" customWidth="1"/>
    <col min="6135" max="6136" width="0" hidden="1" customWidth="1"/>
    <col min="6137" max="6137" width="15.42578125" customWidth="1"/>
    <col min="6138" max="6138" width="14.42578125" customWidth="1"/>
    <col min="6139" max="6145" width="0" hidden="1" customWidth="1"/>
    <col min="6146" max="6146" width="11.5703125" customWidth="1"/>
    <col min="6147" max="6147" width="11.85546875" customWidth="1"/>
    <col min="6148" max="6148" width="10.85546875" customWidth="1"/>
    <col min="6149" max="6149" width="11" customWidth="1"/>
    <col min="6390" max="6390" width="35" customWidth="1"/>
    <col min="6391" max="6392" width="0" hidden="1" customWidth="1"/>
    <col min="6393" max="6393" width="15.42578125" customWidth="1"/>
    <col min="6394" max="6394" width="14.42578125" customWidth="1"/>
    <col min="6395" max="6401" width="0" hidden="1" customWidth="1"/>
    <col min="6402" max="6402" width="11.5703125" customWidth="1"/>
    <col min="6403" max="6403" width="11.85546875" customWidth="1"/>
    <col min="6404" max="6404" width="10.85546875" customWidth="1"/>
    <col min="6405" max="6405" width="11" customWidth="1"/>
    <col min="6646" max="6646" width="35" customWidth="1"/>
    <col min="6647" max="6648" width="0" hidden="1" customWidth="1"/>
    <col min="6649" max="6649" width="15.42578125" customWidth="1"/>
    <col min="6650" max="6650" width="14.42578125" customWidth="1"/>
    <col min="6651" max="6657" width="0" hidden="1" customWidth="1"/>
    <col min="6658" max="6658" width="11.5703125" customWidth="1"/>
    <col min="6659" max="6659" width="11.85546875" customWidth="1"/>
    <col min="6660" max="6660" width="10.85546875" customWidth="1"/>
    <col min="6661" max="6661" width="11" customWidth="1"/>
    <col min="6902" max="6902" width="35" customWidth="1"/>
    <col min="6903" max="6904" width="0" hidden="1" customWidth="1"/>
    <col min="6905" max="6905" width="15.42578125" customWidth="1"/>
    <col min="6906" max="6906" width="14.42578125" customWidth="1"/>
    <col min="6907" max="6913" width="0" hidden="1" customWidth="1"/>
    <col min="6914" max="6914" width="11.5703125" customWidth="1"/>
    <col min="6915" max="6915" width="11.85546875" customWidth="1"/>
    <col min="6916" max="6916" width="10.85546875" customWidth="1"/>
    <col min="6917" max="6917" width="11" customWidth="1"/>
    <col min="7158" max="7158" width="35" customWidth="1"/>
    <col min="7159" max="7160" width="0" hidden="1" customWidth="1"/>
    <col min="7161" max="7161" width="15.42578125" customWidth="1"/>
    <col min="7162" max="7162" width="14.42578125" customWidth="1"/>
    <col min="7163" max="7169" width="0" hidden="1" customWidth="1"/>
    <col min="7170" max="7170" width="11.5703125" customWidth="1"/>
    <col min="7171" max="7171" width="11.85546875" customWidth="1"/>
    <col min="7172" max="7172" width="10.85546875" customWidth="1"/>
    <col min="7173" max="7173" width="11" customWidth="1"/>
    <col min="7414" max="7414" width="35" customWidth="1"/>
    <col min="7415" max="7416" width="0" hidden="1" customWidth="1"/>
    <col min="7417" max="7417" width="15.42578125" customWidth="1"/>
    <col min="7418" max="7418" width="14.42578125" customWidth="1"/>
    <col min="7419" max="7425" width="0" hidden="1" customWidth="1"/>
    <col min="7426" max="7426" width="11.5703125" customWidth="1"/>
    <col min="7427" max="7427" width="11.85546875" customWidth="1"/>
    <col min="7428" max="7428" width="10.85546875" customWidth="1"/>
    <col min="7429" max="7429" width="11" customWidth="1"/>
    <col min="7670" max="7670" width="35" customWidth="1"/>
    <col min="7671" max="7672" width="0" hidden="1" customWidth="1"/>
    <col min="7673" max="7673" width="15.42578125" customWidth="1"/>
    <col min="7674" max="7674" width="14.42578125" customWidth="1"/>
    <col min="7675" max="7681" width="0" hidden="1" customWidth="1"/>
    <col min="7682" max="7682" width="11.5703125" customWidth="1"/>
    <col min="7683" max="7683" width="11.85546875" customWidth="1"/>
    <col min="7684" max="7684" width="10.85546875" customWidth="1"/>
    <col min="7685" max="7685" width="11" customWidth="1"/>
    <col min="7926" max="7926" width="35" customWidth="1"/>
    <col min="7927" max="7928" width="0" hidden="1" customWidth="1"/>
    <col min="7929" max="7929" width="15.42578125" customWidth="1"/>
    <col min="7930" max="7930" width="14.42578125" customWidth="1"/>
    <col min="7931" max="7937" width="0" hidden="1" customWidth="1"/>
    <col min="7938" max="7938" width="11.5703125" customWidth="1"/>
    <col min="7939" max="7939" width="11.85546875" customWidth="1"/>
    <col min="7940" max="7940" width="10.85546875" customWidth="1"/>
    <col min="7941" max="7941" width="11" customWidth="1"/>
    <col min="8182" max="8182" width="35" customWidth="1"/>
    <col min="8183" max="8184" width="0" hidden="1" customWidth="1"/>
    <col min="8185" max="8185" width="15.42578125" customWidth="1"/>
    <col min="8186" max="8186" width="14.42578125" customWidth="1"/>
    <col min="8187" max="8193" width="0" hidden="1" customWidth="1"/>
    <col min="8194" max="8194" width="11.5703125" customWidth="1"/>
    <col min="8195" max="8195" width="11.85546875" customWidth="1"/>
    <col min="8196" max="8196" width="10.85546875" customWidth="1"/>
    <col min="8197" max="8197" width="11" customWidth="1"/>
    <col min="8438" max="8438" width="35" customWidth="1"/>
    <col min="8439" max="8440" width="0" hidden="1" customWidth="1"/>
    <col min="8441" max="8441" width="15.42578125" customWidth="1"/>
    <col min="8442" max="8442" width="14.42578125" customWidth="1"/>
    <col min="8443" max="8449" width="0" hidden="1" customWidth="1"/>
    <col min="8450" max="8450" width="11.5703125" customWidth="1"/>
    <col min="8451" max="8451" width="11.85546875" customWidth="1"/>
    <col min="8452" max="8452" width="10.85546875" customWidth="1"/>
    <col min="8453" max="8453" width="11" customWidth="1"/>
    <col min="8694" max="8694" width="35" customWidth="1"/>
    <col min="8695" max="8696" width="0" hidden="1" customWidth="1"/>
    <col min="8697" max="8697" width="15.42578125" customWidth="1"/>
    <col min="8698" max="8698" width="14.42578125" customWidth="1"/>
    <col min="8699" max="8705" width="0" hidden="1" customWidth="1"/>
    <col min="8706" max="8706" width="11.5703125" customWidth="1"/>
    <col min="8707" max="8707" width="11.85546875" customWidth="1"/>
    <col min="8708" max="8708" width="10.85546875" customWidth="1"/>
    <col min="8709" max="8709" width="11" customWidth="1"/>
    <col min="8950" max="8950" width="35" customWidth="1"/>
    <col min="8951" max="8952" width="0" hidden="1" customWidth="1"/>
    <col min="8953" max="8953" width="15.42578125" customWidth="1"/>
    <col min="8954" max="8954" width="14.42578125" customWidth="1"/>
    <col min="8955" max="8961" width="0" hidden="1" customWidth="1"/>
    <col min="8962" max="8962" width="11.5703125" customWidth="1"/>
    <col min="8963" max="8963" width="11.85546875" customWidth="1"/>
    <col min="8964" max="8964" width="10.85546875" customWidth="1"/>
    <col min="8965" max="8965" width="11" customWidth="1"/>
    <col min="9206" max="9206" width="35" customWidth="1"/>
    <col min="9207" max="9208" width="0" hidden="1" customWidth="1"/>
    <col min="9209" max="9209" width="15.42578125" customWidth="1"/>
    <col min="9210" max="9210" width="14.42578125" customWidth="1"/>
    <col min="9211" max="9217" width="0" hidden="1" customWidth="1"/>
    <col min="9218" max="9218" width="11.5703125" customWidth="1"/>
    <col min="9219" max="9219" width="11.85546875" customWidth="1"/>
    <col min="9220" max="9220" width="10.85546875" customWidth="1"/>
    <col min="9221" max="9221" width="11" customWidth="1"/>
    <col min="9462" max="9462" width="35" customWidth="1"/>
    <col min="9463" max="9464" width="0" hidden="1" customWidth="1"/>
    <col min="9465" max="9465" width="15.42578125" customWidth="1"/>
    <col min="9466" max="9466" width="14.42578125" customWidth="1"/>
    <col min="9467" max="9473" width="0" hidden="1" customWidth="1"/>
    <col min="9474" max="9474" width="11.5703125" customWidth="1"/>
    <col min="9475" max="9475" width="11.85546875" customWidth="1"/>
    <col min="9476" max="9476" width="10.85546875" customWidth="1"/>
    <col min="9477" max="9477" width="11" customWidth="1"/>
    <col min="9718" max="9718" width="35" customWidth="1"/>
    <col min="9719" max="9720" width="0" hidden="1" customWidth="1"/>
    <col min="9721" max="9721" width="15.42578125" customWidth="1"/>
    <col min="9722" max="9722" width="14.42578125" customWidth="1"/>
    <col min="9723" max="9729" width="0" hidden="1" customWidth="1"/>
    <col min="9730" max="9730" width="11.5703125" customWidth="1"/>
    <col min="9731" max="9731" width="11.85546875" customWidth="1"/>
    <col min="9732" max="9732" width="10.85546875" customWidth="1"/>
    <col min="9733" max="9733" width="11" customWidth="1"/>
    <col min="9974" max="9974" width="35" customWidth="1"/>
    <col min="9975" max="9976" width="0" hidden="1" customWidth="1"/>
    <col min="9977" max="9977" width="15.42578125" customWidth="1"/>
    <col min="9978" max="9978" width="14.42578125" customWidth="1"/>
    <col min="9979" max="9985" width="0" hidden="1" customWidth="1"/>
    <col min="9986" max="9986" width="11.5703125" customWidth="1"/>
    <col min="9987" max="9987" width="11.85546875" customWidth="1"/>
    <col min="9988" max="9988" width="10.85546875" customWidth="1"/>
    <col min="9989" max="9989" width="11" customWidth="1"/>
    <col min="10230" max="10230" width="35" customWidth="1"/>
    <col min="10231" max="10232" width="0" hidden="1" customWidth="1"/>
    <col min="10233" max="10233" width="15.42578125" customWidth="1"/>
    <col min="10234" max="10234" width="14.42578125" customWidth="1"/>
    <col min="10235" max="10241" width="0" hidden="1" customWidth="1"/>
    <col min="10242" max="10242" width="11.5703125" customWidth="1"/>
    <col min="10243" max="10243" width="11.85546875" customWidth="1"/>
    <col min="10244" max="10244" width="10.85546875" customWidth="1"/>
    <col min="10245" max="10245" width="11" customWidth="1"/>
    <col min="10486" max="10486" width="35" customWidth="1"/>
    <col min="10487" max="10488" width="0" hidden="1" customWidth="1"/>
    <col min="10489" max="10489" width="15.42578125" customWidth="1"/>
    <col min="10490" max="10490" width="14.42578125" customWidth="1"/>
    <col min="10491" max="10497" width="0" hidden="1" customWidth="1"/>
    <col min="10498" max="10498" width="11.5703125" customWidth="1"/>
    <col min="10499" max="10499" width="11.85546875" customWidth="1"/>
    <col min="10500" max="10500" width="10.85546875" customWidth="1"/>
    <col min="10501" max="10501" width="11" customWidth="1"/>
    <col min="10742" max="10742" width="35" customWidth="1"/>
    <col min="10743" max="10744" width="0" hidden="1" customWidth="1"/>
    <col min="10745" max="10745" width="15.42578125" customWidth="1"/>
    <col min="10746" max="10746" width="14.42578125" customWidth="1"/>
    <col min="10747" max="10753" width="0" hidden="1" customWidth="1"/>
    <col min="10754" max="10754" width="11.5703125" customWidth="1"/>
    <col min="10755" max="10755" width="11.85546875" customWidth="1"/>
    <col min="10756" max="10756" width="10.85546875" customWidth="1"/>
    <col min="10757" max="10757" width="11" customWidth="1"/>
    <col min="10998" max="10998" width="35" customWidth="1"/>
    <col min="10999" max="11000" width="0" hidden="1" customWidth="1"/>
    <col min="11001" max="11001" width="15.42578125" customWidth="1"/>
    <col min="11002" max="11002" width="14.42578125" customWidth="1"/>
    <col min="11003" max="11009" width="0" hidden="1" customWidth="1"/>
    <col min="11010" max="11010" width="11.5703125" customWidth="1"/>
    <col min="11011" max="11011" width="11.85546875" customWidth="1"/>
    <col min="11012" max="11012" width="10.85546875" customWidth="1"/>
    <col min="11013" max="11013" width="11" customWidth="1"/>
    <col min="11254" max="11254" width="35" customWidth="1"/>
    <col min="11255" max="11256" width="0" hidden="1" customWidth="1"/>
    <col min="11257" max="11257" width="15.42578125" customWidth="1"/>
    <col min="11258" max="11258" width="14.42578125" customWidth="1"/>
    <col min="11259" max="11265" width="0" hidden="1" customWidth="1"/>
    <col min="11266" max="11266" width="11.5703125" customWidth="1"/>
    <col min="11267" max="11267" width="11.85546875" customWidth="1"/>
    <col min="11268" max="11268" width="10.85546875" customWidth="1"/>
    <col min="11269" max="11269" width="11" customWidth="1"/>
    <col min="11510" max="11510" width="35" customWidth="1"/>
    <col min="11511" max="11512" width="0" hidden="1" customWidth="1"/>
    <col min="11513" max="11513" width="15.42578125" customWidth="1"/>
    <col min="11514" max="11514" width="14.42578125" customWidth="1"/>
    <col min="11515" max="11521" width="0" hidden="1" customWidth="1"/>
    <col min="11522" max="11522" width="11.5703125" customWidth="1"/>
    <col min="11523" max="11523" width="11.85546875" customWidth="1"/>
    <col min="11524" max="11524" width="10.85546875" customWidth="1"/>
    <col min="11525" max="11525" width="11" customWidth="1"/>
    <col min="11766" max="11766" width="35" customWidth="1"/>
    <col min="11767" max="11768" width="0" hidden="1" customWidth="1"/>
    <col min="11769" max="11769" width="15.42578125" customWidth="1"/>
    <col min="11770" max="11770" width="14.42578125" customWidth="1"/>
    <col min="11771" max="11777" width="0" hidden="1" customWidth="1"/>
    <col min="11778" max="11778" width="11.5703125" customWidth="1"/>
    <col min="11779" max="11779" width="11.85546875" customWidth="1"/>
    <col min="11780" max="11780" width="10.85546875" customWidth="1"/>
    <col min="11781" max="11781" width="11" customWidth="1"/>
    <col min="12022" max="12022" width="35" customWidth="1"/>
    <col min="12023" max="12024" width="0" hidden="1" customWidth="1"/>
    <col min="12025" max="12025" width="15.42578125" customWidth="1"/>
    <col min="12026" max="12026" width="14.42578125" customWidth="1"/>
    <col min="12027" max="12033" width="0" hidden="1" customWidth="1"/>
    <col min="12034" max="12034" width="11.5703125" customWidth="1"/>
    <col min="12035" max="12035" width="11.85546875" customWidth="1"/>
    <col min="12036" max="12036" width="10.85546875" customWidth="1"/>
    <col min="12037" max="12037" width="11" customWidth="1"/>
    <col min="12278" max="12278" width="35" customWidth="1"/>
    <col min="12279" max="12280" width="0" hidden="1" customWidth="1"/>
    <col min="12281" max="12281" width="15.42578125" customWidth="1"/>
    <col min="12282" max="12282" width="14.42578125" customWidth="1"/>
    <col min="12283" max="12289" width="0" hidden="1" customWidth="1"/>
    <col min="12290" max="12290" width="11.5703125" customWidth="1"/>
    <col min="12291" max="12291" width="11.85546875" customWidth="1"/>
    <col min="12292" max="12292" width="10.85546875" customWidth="1"/>
    <col min="12293" max="12293" width="11" customWidth="1"/>
    <col min="12534" max="12534" width="35" customWidth="1"/>
    <col min="12535" max="12536" width="0" hidden="1" customWidth="1"/>
    <col min="12537" max="12537" width="15.42578125" customWidth="1"/>
    <col min="12538" max="12538" width="14.42578125" customWidth="1"/>
    <col min="12539" max="12545" width="0" hidden="1" customWidth="1"/>
    <col min="12546" max="12546" width="11.5703125" customWidth="1"/>
    <col min="12547" max="12547" width="11.85546875" customWidth="1"/>
    <col min="12548" max="12548" width="10.85546875" customWidth="1"/>
    <col min="12549" max="12549" width="11" customWidth="1"/>
    <col min="12790" max="12790" width="35" customWidth="1"/>
    <col min="12791" max="12792" width="0" hidden="1" customWidth="1"/>
    <col min="12793" max="12793" width="15.42578125" customWidth="1"/>
    <col min="12794" max="12794" width="14.42578125" customWidth="1"/>
    <col min="12795" max="12801" width="0" hidden="1" customWidth="1"/>
    <col min="12802" max="12802" width="11.5703125" customWidth="1"/>
    <col min="12803" max="12803" width="11.85546875" customWidth="1"/>
    <col min="12804" max="12804" width="10.85546875" customWidth="1"/>
    <col min="12805" max="12805" width="11" customWidth="1"/>
    <col min="13046" max="13046" width="35" customWidth="1"/>
    <col min="13047" max="13048" width="0" hidden="1" customWidth="1"/>
    <col min="13049" max="13049" width="15.42578125" customWidth="1"/>
    <col min="13050" max="13050" width="14.42578125" customWidth="1"/>
    <col min="13051" max="13057" width="0" hidden="1" customWidth="1"/>
    <col min="13058" max="13058" width="11.5703125" customWidth="1"/>
    <col min="13059" max="13059" width="11.85546875" customWidth="1"/>
    <col min="13060" max="13060" width="10.85546875" customWidth="1"/>
    <col min="13061" max="13061" width="11" customWidth="1"/>
    <col min="13302" max="13302" width="35" customWidth="1"/>
    <col min="13303" max="13304" width="0" hidden="1" customWidth="1"/>
    <col min="13305" max="13305" width="15.42578125" customWidth="1"/>
    <col min="13306" max="13306" width="14.42578125" customWidth="1"/>
    <col min="13307" max="13313" width="0" hidden="1" customWidth="1"/>
    <col min="13314" max="13314" width="11.5703125" customWidth="1"/>
    <col min="13315" max="13315" width="11.85546875" customWidth="1"/>
    <col min="13316" max="13316" width="10.85546875" customWidth="1"/>
    <col min="13317" max="13317" width="11" customWidth="1"/>
    <col min="13558" max="13558" width="35" customWidth="1"/>
    <col min="13559" max="13560" width="0" hidden="1" customWidth="1"/>
    <col min="13561" max="13561" width="15.42578125" customWidth="1"/>
    <col min="13562" max="13562" width="14.42578125" customWidth="1"/>
    <col min="13563" max="13569" width="0" hidden="1" customWidth="1"/>
    <col min="13570" max="13570" width="11.5703125" customWidth="1"/>
    <col min="13571" max="13571" width="11.85546875" customWidth="1"/>
    <col min="13572" max="13572" width="10.85546875" customWidth="1"/>
    <col min="13573" max="13573" width="11" customWidth="1"/>
    <col min="13814" max="13814" width="35" customWidth="1"/>
    <col min="13815" max="13816" width="0" hidden="1" customWidth="1"/>
    <col min="13817" max="13817" width="15.42578125" customWidth="1"/>
    <col min="13818" max="13818" width="14.42578125" customWidth="1"/>
    <col min="13819" max="13825" width="0" hidden="1" customWidth="1"/>
    <col min="13826" max="13826" width="11.5703125" customWidth="1"/>
    <col min="13827" max="13827" width="11.85546875" customWidth="1"/>
    <col min="13828" max="13828" width="10.85546875" customWidth="1"/>
    <col min="13829" max="13829" width="11" customWidth="1"/>
    <col min="14070" max="14070" width="35" customWidth="1"/>
    <col min="14071" max="14072" width="0" hidden="1" customWidth="1"/>
    <col min="14073" max="14073" width="15.42578125" customWidth="1"/>
    <col min="14074" max="14074" width="14.42578125" customWidth="1"/>
    <col min="14075" max="14081" width="0" hidden="1" customWidth="1"/>
    <col min="14082" max="14082" width="11.5703125" customWidth="1"/>
    <col min="14083" max="14083" width="11.85546875" customWidth="1"/>
    <col min="14084" max="14084" width="10.85546875" customWidth="1"/>
    <col min="14085" max="14085" width="11" customWidth="1"/>
    <col min="14326" max="14326" width="35" customWidth="1"/>
    <col min="14327" max="14328" width="0" hidden="1" customWidth="1"/>
    <col min="14329" max="14329" width="15.42578125" customWidth="1"/>
    <col min="14330" max="14330" width="14.42578125" customWidth="1"/>
    <col min="14331" max="14337" width="0" hidden="1" customWidth="1"/>
    <col min="14338" max="14338" width="11.5703125" customWidth="1"/>
    <col min="14339" max="14339" width="11.85546875" customWidth="1"/>
    <col min="14340" max="14340" width="10.85546875" customWidth="1"/>
    <col min="14341" max="14341" width="11" customWidth="1"/>
    <col min="14582" max="14582" width="35" customWidth="1"/>
    <col min="14583" max="14584" width="0" hidden="1" customWidth="1"/>
    <col min="14585" max="14585" width="15.42578125" customWidth="1"/>
    <col min="14586" max="14586" width="14.42578125" customWidth="1"/>
    <col min="14587" max="14593" width="0" hidden="1" customWidth="1"/>
    <col min="14594" max="14594" width="11.5703125" customWidth="1"/>
    <col min="14595" max="14595" width="11.85546875" customWidth="1"/>
    <col min="14596" max="14596" width="10.85546875" customWidth="1"/>
    <col min="14597" max="14597" width="11" customWidth="1"/>
    <col min="14838" max="14838" width="35" customWidth="1"/>
    <col min="14839" max="14840" width="0" hidden="1" customWidth="1"/>
    <col min="14841" max="14841" width="15.42578125" customWidth="1"/>
    <col min="14842" max="14842" width="14.42578125" customWidth="1"/>
    <col min="14843" max="14849" width="0" hidden="1" customWidth="1"/>
    <col min="14850" max="14850" width="11.5703125" customWidth="1"/>
    <col min="14851" max="14851" width="11.85546875" customWidth="1"/>
    <col min="14852" max="14852" width="10.85546875" customWidth="1"/>
    <col min="14853" max="14853" width="11" customWidth="1"/>
    <col min="15094" max="15094" width="35" customWidth="1"/>
    <col min="15095" max="15096" width="0" hidden="1" customWidth="1"/>
    <col min="15097" max="15097" width="15.42578125" customWidth="1"/>
    <col min="15098" max="15098" width="14.42578125" customWidth="1"/>
    <col min="15099" max="15105" width="0" hidden="1" customWidth="1"/>
    <col min="15106" max="15106" width="11.5703125" customWidth="1"/>
    <col min="15107" max="15107" width="11.85546875" customWidth="1"/>
    <col min="15108" max="15108" width="10.85546875" customWidth="1"/>
    <col min="15109" max="15109" width="11" customWidth="1"/>
    <col min="15350" max="15350" width="35" customWidth="1"/>
    <col min="15351" max="15352" width="0" hidden="1" customWidth="1"/>
    <col min="15353" max="15353" width="15.42578125" customWidth="1"/>
    <col min="15354" max="15354" width="14.42578125" customWidth="1"/>
    <col min="15355" max="15361" width="0" hidden="1" customWidth="1"/>
    <col min="15362" max="15362" width="11.5703125" customWidth="1"/>
    <col min="15363" max="15363" width="11.85546875" customWidth="1"/>
    <col min="15364" max="15364" width="10.85546875" customWidth="1"/>
    <col min="15365" max="15365" width="11" customWidth="1"/>
    <col min="15606" max="15606" width="35" customWidth="1"/>
    <col min="15607" max="15608" width="0" hidden="1" customWidth="1"/>
    <col min="15609" max="15609" width="15.42578125" customWidth="1"/>
    <col min="15610" max="15610" width="14.42578125" customWidth="1"/>
    <col min="15611" max="15617" width="0" hidden="1" customWidth="1"/>
    <col min="15618" max="15618" width="11.5703125" customWidth="1"/>
    <col min="15619" max="15619" width="11.85546875" customWidth="1"/>
    <col min="15620" max="15620" width="10.85546875" customWidth="1"/>
    <col min="15621" max="15621" width="11" customWidth="1"/>
    <col min="15862" max="15862" width="35" customWidth="1"/>
    <col min="15863" max="15864" width="0" hidden="1" customWidth="1"/>
    <col min="15865" max="15865" width="15.42578125" customWidth="1"/>
    <col min="15866" max="15866" width="14.42578125" customWidth="1"/>
    <col min="15867" max="15873" width="0" hidden="1" customWidth="1"/>
    <col min="15874" max="15874" width="11.5703125" customWidth="1"/>
    <col min="15875" max="15875" width="11.85546875" customWidth="1"/>
    <col min="15876" max="15876" width="10.85546875" customWidth="1"/>
    <col min="15877" max="15877" width="11" customWidth="1"/>
    <col min="16118" max="16118" width="35" customWidth="1"/>
    <col min="16119" max="16120" width="0" hidden="1" customWidth="1"/>
    <col min="16121" max="16121" width="15.42578125" customWidth="1"/>
    <col min="16122" max="16122" width="14.42578125" customWidth="1"/>
    <col min="16123" max="16129" width="0" hidden="1" customWidth="1"/>
    <col min="16130" max="16130" width="11.5703125" customWidth="1"/>
    <col min="16131" max="16131" width="11.85546875" customWidth="1"/>
    <col min="16132" max="16132" width="10.85546875" customWidth="1"/>
    <col min="16133" max="16133" width="11" customWidth="1"/>
  </cols>
  <sheetData>
    <row r="1" spans="1:11" x14ac:dyDescent="0.3">
      <c r="A1" s="27"/>
      <c r="B1" s="27"/>
    </row>
    <row r="2" spans="1:11" s="26" customFormat="1" ht="107.25" customHeight="1" x14ac:dyDescent="0.2">
      <c r="A2" s="112" t="s">
        <v>1</v>
      </c>
      <c r="B2" s="112" t="s">
        <v>0</v>
      </c>
      <c r="C2" s="112" t="s">
        <v>80</v>
      </c>
      <c r="D2" s="116" t="s">
        <v>79</v>
      </c>
      <c r="E2" s="59"/>
      <c r="F2" s="113" t="s">
        <v>71</v>
      </c>
    </row>
    <row r="3" spans="1:11" s="26" customFormat="1" ht="112.5" customHeight="1" x14ac:dyDescent="0.2">
      <c r="A3" s="112"/>
      <c r="B3" s="112"/>
      <c r="C3" s="112"/>
      <c r="D3" s="117"/>
      <c r="E3" s="60"/>
      <c r="F3" s="114"/>
    </row>
    <row r="4" spans="1:11" ht="18.75" customHeight="1" x14ac:dyDescent="0.2">
      <c r="A4" s="112"/>
      <c r="B4" s="112"/>
      <c r="C4" s="112"/>
      <c r="D4" s="118"/>
      <c r="E4" s="61"/>
      <c r="F4" s="115"/>
    </row>
    <row r="5" spans="1:11" x14ac:dyDescent="0.3">
      <c r="A5" s="14">
        <v>20</v>
      </c>
      <c r="B5" s="34" t="s">
        <v>48</v>
      </c>
      <c r="C5" s="31">
        <f>SUM(C6:C21)</f>
        <v>4118.3</v>
      </c>
      <c r="D5" s="31">
        <f t="shared" ref="D5:E5" si="0">SUM(D6:D21)</f>
        <v>428.4</v>
      </c>
      <c r="E5" s="31">
        <f t="shared" si="0"/>
        <v>4546.7</v>
      </c>
      <c r="F5" s="31">
        <f>SUM(F6:F21)</f>
        <v>11.9</v>
      </c>
      <c r="G5">
        <v>24303</v>
      </c>
      <c r="I5" s="62">
        <f>I6+I7+I8+I9+I10+I11+I12+I13+I14+I15+I16</f>
        <v>3422.4</v>
      </c>
      <c r="K5">
        <v>22150.799999999999</v>
      </c>
    </row>
    <row r="6" spans="1:11" x14ac:dyDescent="0.3">
      <c r="A6" s="15" t="s">
        <v>49</v>
      </c>
      <c r="B6" s="16" t="s">
        <v>54</v>
      </c>
      <c r="C6" s="32">
        <v>259.60000000000002</v>
      </c>
      <c r="D6" s="32">
        <v>27</v>
      </c>
      <c r="E6" s="32">
        <f>C6+D6</f>
        <v>286.60000000000002</v>
      </c>
      <c r="F6" s="38">
        <v>0.75</v>
      </c>
      <c r="I6" s="32">
        <v>215.7</v>
      </c>
    </row>
    <row r="7" spans="1:11" x14ac:dyDescent="0.3">
      <c r="A7" s="15" t="s">
        <v>50</v>
      </c>
      <c r="B7" s="16" t="s">
        <v>55</v>
      </c>
      <c r="C7" s="32">
        <v>259.60000000000002</v>
      </c>
      <c r="D7" s="32">
        <v>27</v>
      </c>
      <c r="E7" s="32">
        <f t="shared" ref="E7:E16" si="1">C7+D7</f>
        <v>286.60000000000002</v>
      </c>
      <c r="F7" s="38">
        <v>0.75</v>
      </c>
      <c r="I7" s="32">
        <v>215.7</v>
      </c>
    </row>
    <row r="8" spans="1:11" x14ac:dyDescent="0.3">
      <c r="A8" s="15" t="s">
        <v>51</v>
      </c>
      <c r="B8" s="16" t="s">
        <v>56</v>
      </c>
      <c r="C8" s="32">
        <v>605.6</v>
      </c>
      <c r="D8" s="32">
        <v>63</v>
      </c>
      <c r="E8" s="32">
        <f t="shared" si="1"/>
        <v>668.6</v>
      </c>
      <c r="F8" s="38">
        <v>1.75</v>
      </c>
      <c r="I8" s="32">
        <v>503.3</v>
      </c>
    </row>
    <row r="9" spans="1:11" x14ac:dyDescent="0.3">
      <c r="A9" s="15" t="s">
        <v>52</v>
      </c>
      <c r="B9" s="16" t="s">
        <v>57</v>
      </c>
      <c r="C9" s="32">
        <v>259.60000000000002</v>
      </c>
      <c r="D9" s="32">
        <v>27</v>
      </c>
      <c r="E9" s="32">
        <f t="shared" si="1"/>
        <v>286.60000000000002</v>
      </c>
      <c r="F9" s="38">
        <v>0.75</v>
      </c>
      <c r="I9" s="32">
        <v>215.7</v>
      </c>
    </row>
    <row r="10" spans="1:11" x14ac:dyDescent="0.3">
      <c r="A10" s="15" t="s">
        <v>53</v>
      </c>
      <c r="B10" s="16" t="s">
        <v>58</v>
      </c>
      <c r="C10" s="32">
        <v>346</v>
      </c>
      <c r="D10" s="32">
        <v>36</v>
      </c>
      <c r="E10" s="32">
        <f t="shared" si="1"/>
        <v>382</v>
      </c>
      <c r="F10" s="38">
        <v>1</v>
      </c>
      <c r="I10" s="32">
        <v>287.60000000000002</v>
      </c>
    </row>
    <row r="11" spans="1:11" x14ac:dyDescent="0.3">
      <c r="A11" s="15" t="s">
        <v>59</v>
      </c>
      <c r="B11" s="16" t="s">
        <v>65</v>
      </c>
      <c r="C11" s="32">
        <v>242.3</v>
      </c>
      <c r="D11" s="32">
        <v>25.2</v>
      </c>
      <c r="E11" s="32">
        <f t="shared" si="1"/>
        <v>267.5</v>
      </c>
      <c r="F11" s="38">
        <v>0.7</v>
      </c>
      <c r="I11" s="32">
        <v>201.3</v>
      </c>
    </row>
    <row r="12" spans="1:11" x14ac:dyDescent="0.3">
      <c r="A12" s="15" t="s">
        <v>60</v>
      </c>
      <c r="B12" s="16" t="s">
        <v>66</v>
      </c>
      <c r="C12" s="32">
        <v>415.3</v>
      </c>
      <c r="D12" s="32">
        <v>43.2</v>
      </c>
      <c r="E12" s="32">
        <f t="shared" si="1"/>
        <v>458.5</v>
      </c>
      <c r="F12" s="38">
        <v>1.2</v>
      </c>
      <c r="I12" s="32">
        <v>345.1</v>
      </c>
    </row>
    <row r="13" spans="1:11" x14ac:dyDescent="0.3">
      <c r="A13" s="15" t="s">
        <v>61</v>
      </c>
      <c r="B13" s="16" t="s">
        <v>67</v>
      </c>
      <c r="C13" s="32">
        <v>346</v>
      </c>
      <c r="D13" s="32">
        <v>36</v>
      </c>
      <c r="E13" s="32">
        <f t="shared" si="1"/>
        <v>382</v>
      </c>
      <c r="F13" s="38">
        <v>1</v>
      </c>
      <c r="I13" s="32">
        <v>287.60000000000002</v>
      </c>
    </row>
    <row r="14" spans="1:11" ht="31.5" x14ac:dyDescent="0.3">
      <c r="A14" s="15" t="s">
        <v>62</v>
      </c>
      <c r="B14" s="37" t="s">
        <v>68</v>
      </c>
      <c r="C14" s="32">
        <v>259.60000000000002</v>
      </c>
      <c r="D14" s="32">
        <v>27</v>
      </c>
      <c r="E14" s="32">
        <f t="shared" si="1"/>
        <v>286.60000000000002</v>
      </c>
      <c r="F14" s="38">
        <v>0.75</v>
      </c>
      <c r="I14" s="32">
        <v>215.7</v>
      </c>
    </row>
    <row r="15" spans="1:11" ht="31.5" x14ac:dyDescent="0.3">
      <c r="A15" s="15" t="s">
        <v>63</v>
      </c>
      <c r="B15" s="37" t="s">
        <v>69</v>
      </c>
      <c r="C15" s="32">
        <v>605.6</v>
      </c>
      <c r="D15" s="32">
        <v>63</v>
      </c>
      <c r="E15" s="32">
        <f t="shared" si="1"/>
        <v>668.6</v>
      </c>
      <c r="F15" s="38">
        <v>1.75</v>
      </c>
      <c r="I15" s="32">
        <v>503.3</v>
      </c>
    </row>
    <row r="16" spans="1:11" x14ac:dyDescent="0.3">
      <c r="A16" s="15" t="s">
        <v>64</v>
      </c>
      <c r="B16" s="16" t="s">
        <v>70</v>
      </c>
      <c r="C16" s="32">
        <v>519.1</v>
      </c>
      <c r="D16" s="32">
        <v>54</v>
      </c>
      <c r="E16" s="32">
        <f t="shared" si="1"/>
        <v>573.1</v>
      </c>
      <c r="F16" s="38">
        <v>1.5</v>
      </c>
      <c r="I16" s="32">
        <v>431.4</v>
      </c>
    </row>
    <row r="17" spans="1:6" x14ac:dyDescent="0.3">
      <c r="A17" s="28"/>
      <c r="B17" s="29"/>
      <c r="C17" s="32"/>
      <c r="D17" s="32"/>
      <c r="E17" s="32"/>
      <c r="F17" s="38"/>
    </row>
    <row r="18" spans="1:6" x14ac:dyDescent="0.3">
      <c r="A18" s="28"/>
      <c r="B18" s="29"/>
      <c r="C18" s="32"/>
      <c r="D18" s="32"/>
      <c r="E18" s="32"/>
      <c r="F18" s="38"/>
    </row>
    <row r="19" spans="1:6" x14ac:dyDescent="0.3">
      <c r="A19" s="28"/>
      <c r="B19" s="29"/>
      <c r="C19" s="32"/>
      <c r="D19" s="32"/>
      <c r="E19" s="32"/>
      <c r="F19" s="38"/>
    </row>
    <row r="20" spans="1:6" x14ac:dyDescent="0.3">
      <c r="A20" s="28"/>
      <c r="B20" s="29"/>
      <c r="C20" s="32"/>
      <c r="D20" s="32"/>
      <c r="E20" s="32"/>
      <c r="F20" s="38"/>
    </row>
    <row r="21" spans="1:6" x14ac:dyDescent="0.3">
      <c r="A21" s="28"/>
      <c r="B21" s="29"/>
      <c r="C21" s="32"/>
      <c r="D21" s="32"/>
      <c r="E21" s="32"/>
      <c r="F21" s="38"/>
    </row>
  </sheetData>
  <mergeCells count="5">
    <mergeCell ref="A2:A4"/>
    <mergeCell ref="B2:B4"/>
    <mergeCell ref="C2:C4"/>
    <mergeCell ref="F2:F4"/>
    <mergeCell ref="D2:D4"/>
  </mergeCells>
  <printOptions horizontalCentered="1"/>
  <pageMargins left="0.35433070866141736" right="0.31496062992125984" top="0.35433070866141736" bottom="0.98425196850393704" header="0.23622047244094491" footer="0.51181102362204722"/>
  <pageSetup paperSize="9" orientation="portrait" blackAndWhite="1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456"/>
  <sheetViews>
    <sheetView tabSelected="1" workbookViewId="0">
      <pane xSplit="16875" topLeftCell="R1"/>
      <selection activeCell="B7" sqref="B7:F7"/>
      <selection pane="topRight" activeCell="R11" sqref="Q11:R11"/>
    </sheetView>
  </sheetViews>
  <sheetFormatPr defaultRowHeight="12.75" x14ac:dyDescent="0.2"/>
  <cols>
    <col min="1" max="1" width="3.5703125" style="3" customWidth="1"/>
    <col min="2" max="2" width="18.140625" style="3" customWidth="1"/>
    <col min="3" max="3" width="9.7109375" style="5" customWidth="1"/>
    <col min="4" max="4" width="11.5703125" style="42" customWidth="1"/>
    <col min="5" max="5" width="11.5703125" style="17" customWidth="1"/>
    <col min="6" max="6" width="11.85546875" style="17" customWidth="1"/>
    <col min="7" max="8" width="11.5703125" style="17" hidden="1" customWidth="1"/>
    <col min="9" max="9" width="11" style="5" customWidth="1"/>
    <col min="10" max="10" width="10" style="5" customWidth="1"/>
    <col min="11" max="11" width="11.140625" style="5" customWidth="1"/>
    <col min="12" max="12" width="10.7109375" style="5" customWidth="1"/>
    <col min="13" max="13" width="11.5703125" style="96" customWidth="1"/>
    <col min="14" max="14" width="11" style="5" customWidth="1"/>
    <col min="15" max="18" width="11.42578125" style="5" customWidth="1"/>
    <col min="19" max="19" width="11.5703125" style="103" customWidth="1"/>
    <col min="20" max="20" width="9.28515625" style="5" customWidth="1"/>
    <col min="21" max="21" width="9.7109375" style="5" customWidth="1"/>
    <col min="22" max="22" width="9.28515625" style="1" customWidth="1"/>
    <col min="23" max="23" width="10.85546875" style="5" customWidth="1"/>
    <col min="24" max="24" width="9.28515625" style="1" customWidth="1"/>
    <col min="25" max="25" width="7.42578125" style="1" customWidth="1"/>
    <col min="26" max="26" width="7" style="1" customWidth="1"/>
    <col min="27" max="27" width="7.42578125" style="1" customWidth="1"/>
    <col min="28" max="28" width="11.85546875" style="1" customWidth="1"/>
    <col min="29" max="29" width="11.28515625" style="1" customWidth="1"/>
    <col min="30" max="30" width="16.7109375" style="1" hidden="1" customWidth="1"/>
    <col min="31" max="31" width="14" style="1" customWidth="1"/>
    <col min="32" max="32" width="12.140625" style="1" customWidth="1"/>
    <col min="33" max="33" width="10.42578125" style="1" customWidth="1"/>
    <col min="34" max="34" width="16" style="1" customWidth="1"/>
    <col min="35" max="35" width="18.42578125" style="1" hidden="1" customWidth="1"/>
    <col min="36" max="38" width="9.42578125" style="1" hidden="1" customWidth="1"/>
    <col min="39" max="39" width="9.7109375" style="1" customWidth="1"/>
    <col min="40" max="40" width="14.28515625" style="1" customWidth="1"/>
    <col min="41" max="41" width="10.140625" style="1" customWidth="1"/>
    <col min="42" max="42" width="9.85546875" style="1" customWidth="1"/>
    <col min="43" max="45" width="9.42578125" style="1" hidden="1" customWidth="1"/>
    <col min="46" max="46" width="12" style="1" customWidth="1"/>
    <col min="47" max="47" width="11.7109375" style="1" customWidth="1"/>
    <col min="48" max="48" width="0.140625" style="1" hidden="1" customWidth="1"/>
    <col min="49" max="49" width="14.5703125" style="1" hidden="1" customWidth="1"/>
    <col min="50" max="50" width="12.28515625" style="1" hidden="1" customWidth="1"/>
    <col min="51" max="51" width="12" style="1" customWidth="1"/>
    <col min="52" max="52" width="11.140625" style="1" customWidth="1"/>
    <col min="53" max="53" width="39.7109375" style="1" hidden="1" customWidth="1"/>
    <col min="54" max="16384" width="9.140625" style="1"/>
  </cols>
  <sheetData>
    <row r="1" spans="1:59" x14ac:dyDescent="0.2">
      <c r="B1" s="128" t="s">
        <v>74</v>
      </c>
      <c r="C1" s="128"/>
      <c r="D1" s="128"/>
      <c r="S1" s="106"/>
      <c r="AA1" s="3"/>
      <c r="AB1" s="3"/>
      <c r="AC1" s="3"/>
    </row>
    <row r="2" spans="1:59" x14ac:dyDescent="0.2">
      <c r="B2" s="128" t="s">
        <v>75</v>
      </c>
      <c r="C2" s="128"/>
      <c r="D2" s="128"/>
      <c r="E2" s="128"/>
      <c r="F2" s="128"/>
      <c r="G2" s="128"/>
      <c r="H2" s="128"/>
      <c r="I2" s="128"/>
      <c r="J2" s="128"/>
      <c r="S2" s="106"/>
      <c r="W2" s="3"/>
      <c r="X2" s="3"/>
      <c r="Y2" s="3"/>
      <c r="Z2" s="3"/>
      <c r="AA2" s="3"/>
      <c r="AB2" s="3"/>
      <c r="AC2" s="3"/>
    </row>
    <row r="3" spans="1:59" x14ac:dyDescent="0.2">
      <c r="B3" s="3" t="s">
        <v>76</v>
      </c>
      <c r="C3" s="3"/>
      <c r="D3" s="3"/>
      <c r="E3" s="3"/>
      <c r="F3" s="3"/>
      <c r="G3" s="3"/>
      <c r="H3" s="3"/>
      <c r="I3" s="3"/>
      <c r="J3" s="3"/>
      <c r="S3" s="106"/>
      <c r="W3" s="3"/>
      <c r="X3" s="3"/>
      <c r="Y3" s="3"/>
      <c r="Z3" s="3"/>
      <c r="AA3" s="3"/>
      <c r="AB3" s="3"/>
      <c r="AC3" s="3"/>
    </row>
    <row r="4" spans="1:59" x14ac:dyDescent="0.2">
      <c r="B4" s="128" t="s">
        <v>139</v>
      </c>
      <c r="C4" s="128"/>
      <c r="D4" s="128"/>
      <c r="E4" s="128"/>
      <c r="F4" s="128"/>
      <c r="S4" s="106"/>
      <c r="W4" s="3"/>
      <c r="X4" s="3"/>
      <c r="Y4" s="3"/>
      <c r="Z4" s="3"/>
      <c r="AA4" s="3"/>
      <c r="AB4" s="3"/>
      <c r="AC4" s="3"/>
    </row>
    <row r="5" spans="1:59" x14ac:dyDescent="0.2">
      <c r="B5" s="128" t="s">
        <v>77</v>
      </c>
      <c r="C5" s="128"/>
      <c r="D5" s="128"/>
      <c r="E5" s="128"/>
      <c r="F5" s="128"/>
      <c r="S5" s="106"/>
      <c r="W5" s="3"/>
      <c r="X5" s="3"/>
      <c r="Y5" s="3"/>
      <c r="Z5" s="3"/>
      <c r="AA5" s="3"/>
      <c r="AB5" s="3"/>
      <c r="AC5" s="3"/>
    </row>
    <row r="6" spans="1:59" x14ac:dyDescent="0.2">
      <c r="B6" s="128" t="s">
        <v>78</v>
      </c>
      <c r="C6" s="128"/>
      <c r="D6" s="128"/>
      <c r="E6" s="128"/>
      <c r="F6" s="128"/>
      <c r="S6" s="106"/>
      <c r="W6" s="3"/>
      <c r="X6" s="3"/>
      <c r="Y6" s="3"/>
      <c r="Z6" s="3"/>
      <c r="AA6" s="3"/>
      <c r="AB6" s="3"/>
      <c r="AC6" s="3"/>
    </row>
    <row r="7" spans="1:59" ht="25.5" customHeight="1" x14ac:dyDescent="0.2">
      <c r="B7" s="137" t="s">
        <v>153</v>
      </c>
      <c r="C7" s="137"/>
      <c r="D7" s="137"/>
      <c r="E7" s="137"/>
      <c r="F7" s="137"/>
      <c r="S7" s="106"/>
      <c r="W7" s="3"/>
      <c r="X7" s="3"/>
      <c r="Y7" s="3"/>
      <c r="Z7" s="3"/>
      <c r="AA7" s="3"/>
      <c r="AB7" s="3"/>
      <c r="AC7" s="3"/>
      <c r="AD7" s="1">
        <v>2</v>
      </c>
      <c r="AI7" s="1">
        <v>3</v>
      </c>
      <c r="AK7" s="1">
        <v>4</v>
      </c>
      <c r="AR7" s="1">
        <v>5</v>
      </c>
      <c r="AV7" s="1">
        <v>6</v>
      </c>
      <c r="AW7" s="1">
        <v>7</v>
      </c>
      <c r="AX7" s="1">
        <v>8</v>
      </c>
    </row>
    <row r="8" spans="1:59" ht="0.75" hidden="1" customHeight="1" x14ac:dyDescent="0.2">
      <c r="B8" s="128"/>
      <c r="C8" s="128"/>
      <c r="D8" s="128"/>
      <c r="E8" s="128"/>
      <c r="F8" s="128"/>
      <c r="W8" s="3"/>
      <c r="X8" s="3"/>
      <c r="Y8" s="3"/>
      <c r="Z8" s="3"/>
      <c r="AA8" s="3"/>
      <c r="AB8" s="3"/>
      <c r="AC8" s="3"/>
    </row>
    <row r="9" spans="1:59" ht="15.75" hidden="1" x14ac:dyDescent="0.25">
      <c r="A9" s="2"/>
      <c r="B9" s="2"/>
      <c r="C9" s="4"/>
      <c r="D9" s="39"/>
      <c r="E9" s="4"/>
      <c r="F9" s="4"/>
      <c r="G9" s="4"/>
      <c r="H9" s="4"/>
      <c r="I9" s="4"/>
      <c r="J9" s="124"/>
      <c r="K9" s="124"/>
      <c r="L9" s="57"/>
      <c r="M9" s="97"/>
      <c r="N9" s="83"/>
      <c r="O9" s="92"/>
      <c r="P9" s="102"/>
      <c r="Q9" s="102"/>
      <c r="R9" s="107"/>
      <c r="S9" s="104"/>
      <c r="T9" s="83"/>
      <c r="U9" s="83"/>
      <c r="V9" s="13"/>
      <c r="W9" s="124"/>
      <c r="X9" s="124"/>
      <c r="Y9" s="84"/>
      <c r="Z9" s="84"/>
    </row>
    <row r="10" spans="1:59" s="9" customFormat="1" ht="115.5" customHeight="1" x14ac:dyDescent="0.2">
      <c r="A10" s="138" t="s">
        <v>1</v>
      </c>
      <c r="B10" s="138" t="s">
        <v>0</v>
      </c>
      <c r="C10" s="138" t="s">
        <v>6</v>
      </c>
      <c r="D10" s="139" t="s">
        <v>7</v>
      </c>
      <c r="E10" s="125" t="s">
        <v>73</v>
      </c>
      <c r="F10" s="125" t="s">
        <v>140</v>
      </c>
      <c r="G10" s="125" t="s">
        <v>41</v>
      </c>
      <c r="H10" s="125" t="s">
        <v>42</v>
      </c>
      <c r="I10" s="121" t="s">
        <v>8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3"/>
      <c r="W10" s="121" t="s">
        <v>9</v>
      </c>
      <c r="X10" s="122"/>
      <c r="Y10" s="122"/>
      <c r="Z10" s="122"/>
      <c r="AA10" s="123"/>
      <c r="AB10" s="94" t="s">
        <v>11</v>
      </c>
      <c r="AC10" s="95" t="s">
        <v>12</v>
      </c>
      <c r="AD10" s="93" t="s">
        <v>13</v>
      </c>
      <c r="AE10" s="134" t="s">
        <v>147</v>
      </c>
      <c r="AF10" s="135"/>
      <c r="AG10" s="136"/>
      <c r="AH10" s="95" t="s">
        <v>16</v>
      </c>
      <c r="AI10" s="93" t="s">
        <v>17</v>
      </c>
      <c r="AJ10" s="129" t="s">
        <v>20</v>
      </c>
      <c r="AK10" s="129"/>
      <c r="AL10" s="129"/>
      <c r="AM10" s="134" t="s">
        <v>23</v>
      </c>
      <c r="AN10" s="135"/>
      <c r="AO10" s="135"/>
      <c r="AP10" s="136"/>
      <c r="AQ10" s="129" t="s">
        <v>24</v>
      </c>
      <c r="AR10" s="129"/>
      <c r="AS10" s="129"/>
      <c r="AT10" s="95" t="s">
        <v>26</v>
      </c>
      <c r="AU10" s="95" t="s">
        <v>27</v>
      </c>
      <c r="AV10" s="93" t="s">
        <v>28</v>
      </c>
      <c r="AW10" s="93" t="s">
        <v>29</v>
      </c>
      <c r="AX10" s="93" t="s">
        <v>30</v>
      </c>
      <c r="AY10" s="95" t="s">
        <v>152</v>
      </c>
      <c r="AZ10" s="95" t="s">
        <v>43</v>
      </c>
      <c r="BA10" s="85" t="s">
        <v>45</v>
      </c>
      <c r="BB10" s="47"/>
      <c r="BC10" s="47"/>
      <c r="BD10" s="47"/>
      <c r="BE10" s="47"/>
      <c r="BF10" s="47"/>
      <c r="BG10" s="47"/>
    </row>
    <row r="11" spans="1:59" s="9" customFormat="1" ht="293.25" customHeight="1" x14ac:dyDescent="0.2">
      <c r="A11" s="138"/>
      <c r="B11" s="138"/>
      <c r="C11" s="138"/>
      <c r="D11" s="139"/>
      <c r="E11" s="126"/>
      <c r="F11" s="126"/>
      <c r="G11" s="126"/>
      <c r="H11" s="126"/>
      <c r="I11" s="45" t="s">
        <v>10</v>
      </c>
      <c r="J11" s="44" t="s">
        <v>38</v>
      </c>
      <c r="K11" s="110" t="s">
        <v>141</v>
      </c>
      <c r="L11" s="110" t="s">
        <v>142</v>
      </c>
      <c r="M11" s="98" t="s">
        <v>137</v>
      </c>
      <c r="N11" s="56" t="s">
        <v>143</v>
      </c>
      <c r="O11" s="56" t="s">
        <v>144</v>
      </c>
      <c r="P11" s="108" t="s">
        <v>149</v>
      </c>
      <c r="Q11" s="108" t="s">
        <v>150</v>
      </c>
      <c r="R11" s="108" t="s">
        <v>151</v>
      </c>
      <c r="S11" s="109" t="s">
        <v>146</v>
      </c>
      <c r="T11" s="109" t="s">
        <v>114</v>
      </c>
      <c r="U11" s="109" t="s">
        <v>113</v>
      </c>
      <c r="V11" s="56" t="s">
        <v>145</v>
      </c>
      <c r="W11" s="45" t="s">
        <v>10</v>
      </c>
      <c r="X11" s="44" t="s">
        <v>38</v>
      </c>
      <c r="Y11" s="56" t="s">
        <v>116</v>
      </c>
      <c r="Z11" s="56" t="s">
        <v>117</v>
      </c>
      <c r="AA11" s="56" t="s">
        <v>118</v>
      </c>
      <c r="AB11" s="44" t="s">
        <v>38</v>
      </c>
      <c r="AC11" s="44" t="s">
        <v>38</v>
      </c>
      <c r="AD11" s="44" t="s">
        <v>38</v>
      </c>
      <c r="AE11" s="58" t="s">
        <v>10</v>
      </c>
      <c r="AF11" s="44" t="s">
        <v>46</v>
      </c>
      <c r="AG11" s="56" t="s">
        <v>79</v>
      </c>
      <c r="AH11" s="44" t="s">
        <v>38</v>
      </c>
      <c r="AI11" s="44" t="s">
        <v>38</v>
      </c>
      <c r="AJ11" s="45" t="s">
        <v>10</v>
      </c>
      <c r="AK11" s="44" t="s">
        <v>38</v>
      </c>
      <c r="AL11" s="44" t="s">
        <v>22</v>
      </c>
      <c r="AM11" s="44" t="s">
        <v>72</v>
      </c>
      <c r="AN11" s="111" t="s">
        <v>148</v>
      </c>
      <c r="AO11" s="111" t="s">
        <v>107</v>
      </c>
      <c r="AP11" s="56" t="s">
        <v>106</v>
      </c>
      <c r="AQ11" s="45" t="s">
        <v>10</v>
      </c>
      <c r="AR11" s="44" t="s">
        <v>39</v>
      </c>
      <c r="AS11" s="44" t="s">
        <v>37</v>
      </c>
      <c r="AT11" s="44" t="s">
        <v>39</v>
      </c>
      <c r="AU11" s="44" t="s">
        <v>39</v>
      </c>
      <c r="AV11" s="44" t="s">
        <v>39</v>
      </c>
      <c r="AW11" s="44" t="s">
        <v>39</v>
      </c>
      <c r="AX11" s="44" t="s">
        <v>39</v>
      </c>
      <c r="AY11" s="44" t="s">
        <v>39</v>
      </c>
      <c r="AZ11" s="44" t="s">
        <v>39</v>
      </c>
      <c r="BA11" s="56" t="s">
        <v>115</v>
      </c>
    </row>
    <row r="12" spans="1:59" s="7" customFormat="1" ht="15.75" hidden="1" customHeight="1" x14ac:dyDescent="0.25">
      <c r="A12" s="138"/>
      <c r="B12" s="138"/>
      <c r="C12" s="138"/>
      <c r="D12" s="139"/>
      <c r="E12" s="127"/>
      <c r="F12" s="127"/>
      <c r="G12" s="127"/>
      <c r="H12" s="127"/>
      <c r="I12" s="130" t="s">
        <v>3</v>
      </c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1" t="s">
        <v>4</v>
      </c>
      <c r="X12" s="132"/>
      <c r="Y12" s="132"/>
      <c r="Z12" s="132"/>
      <c r="AA12" s="133"/>
      <c r="AB12" s="43" t="s">
        <v>5</v>
      </c>
      <c r="AC12" s="43" t="s">
        <v>2</v>
      </c>
      <c r="AD12" s="43" t="s">
        <v>14</v>
      </c>
      <c r="AE12" s="55"/>
      <c r="AF12" s="43" t="s">
        <v>15</v>
      </c>
      <c r="AG12" s="55"/>
      <c r="AH12" s="43" t="s">
        <v>18</v>
      </c>
      <c r="AI12" s="43" t="s">
        <v>19</v>
      </c>
      <c r="AJ12" s="130" t="s">
        <v>21</v>
      </c>
      <c r="AK12" s="130"/>
      <c r="AL12" s="130"/>
      <c r="AM12" s="43" t="s">
        <v>25</v>
      </c>
      <c r="AN12" s="72"/>
      <c r="AO12" s="72"/>
      <c r="AP12" s="72"/>
      <c r="AQ12" s="130" t="s">
        <v>31</v>
      </c>
      <c r="AR12" s="130"/>
      <c r="AS12" s="130"/>
      <c r="AT12" s="43" t="s">
        <v>32</v>
      </c>
      <c r="AU12" s="43" t="s">
        <v>33</v>
      </c>
      <c r="AV12" s="43" t="s">
        <v>34</v>
      </c>
      <c r="AW12" s="43" t="s">
        <v>35</v>
      </c>
      <c r="AX12" s="43" t="s">
        <v>36</v>
      </c>
      <c r="AY12" s="43" t="s">
        <v>44</v>
      </c>
      <c r="AZ12" s="43" t="s">
        <v>47</v>
      </c>
      <c r="BA12" s="46"/>
    </row>
    <row r="13" spans="1:59" s="6" customFormat="1" ht="17.25" customHeight="1" x14ac:dyDescent="0.25">
      <c r="A13" s="14">
        <v>20</v>
      </c>
      <c r="B13" s="34" t="s">
        <v>48</v>
      </c>
      <c r="C13" s="35">
        <f t="shared" ref="C13:H13" si="0">SUM(C14:C29)</f>
        <v>12033</v>
      </c>
      <c r="D13" s="40">
        <f t="shared" si="0"/>
        <v>720.69999999999993</v>
      </c>
      <c r="E13" s="48">
        <f t="shared" si="0"/>
        <v>49026.724999999991</v>
      </c>
      <c r="F13" s="48">
        <f t="shared" si="0"/>
        <v>469.5</v>
      </c>
      <c r="G13" s="36">
        <f t="shared" si="0"/>
        <v>1460</v>
      </c>
      <c r="H13" s="36">
        <f t="shared" si="0"/>
        <v>47097.224999999991</v>
      </c>
      <c r="I13" s="50">
        <f>SUM(I14:I29)</f>
        <v>43478.421000000002</v>
      </c>
      <c r="J13" s="50">
        <f t="shared" ref="J13:AL13" si="1">SUM(J14:J29)</f>
        <v>70.2</v>
      </c>
      <c r="K13" s="50">
        <f t="shared" si="1"/>
        <v>1460</v>
      </c>
      <c r="L13" s="50">
        <f t="shared" si="1"/>
        <v>1500</v>
      </c>
      <c r="M13" s="99">
        <f t="shared" si="1"/>
        <v>0</v>
      </c>
      <c r="N13" s="50">
        <f t="shared" si="1"/>
        <v>1000</v>
      </c>
      <c r="O13" s="50">
        <f t="shared" si="1"/>
        <v>1300</v>
      </c>
      <c r="P13" s="50">
        <f t="shared" si="1"/>
        <v>1169.4000000000001</v>
      </c>
      <c r="Q13" s="50">
        <f t="shared" si="1"/>
        <v>15276.133</v>
      </c>
      <c r="R13" s="50">
        <f t="shared" si="1"/>
        <v>6540</v>
      </c>
      <c r="S13" s="50">
        <f t="shared" si="1"/>
        <v>2919.404</v>
      </c>
      <c r="T13" s="50">
        <f t="shared" si="1"/>
        <v>8548.9979999999996</v>
      </c>
      <c r="U13" s="50">
        <f t="shared" si="1"/>
        <v>3444.2860000000001</v>
      </c>
      <c r="V13" s="50">
        <f t="shared" si="1"/>
        <v>250</v>
      </c>
      <c r="W13" s="50">
        <f>SUM(W14:W29)</f>
        <v>70.2</v>
      </c>
      <c r="X13" s="50">
        <f t="shared" si="1"/>
        <v>70.2</v>
      </c>
      <c r="Y13" s="50">
        <f t="shared" si="1"/>
        <v>0</v>
      </c>
      <c r="Z13" s="50">
        <f t="shared" si="1"/>
        <v>0</v>
      </c>
      <c r="AA13" s="50">
        <f t="shared" si="1"/>
        <v>0</v>
      </c>
      <c r="AB13" s="50">
        <f t="shared" si="1"/>
        <v>70.2</v>
      </c>
      <c r="AC13" s="50">
        <f t="shared" si="1"/>
        <v>70.2</v>
      </c>
      <c r="AD13" s="50">
        <f t="shared" si="1"/>
        <v>0</v>
      </c>
      <c r="AE13" s="73">
        <f t="shared" si="1"/>
        <v>4546.7</v>
      </c>
      <c r="AF13" s="50">
        <f t="shared" si="1"/>
        <v>4118.3</v>
      </c>
      <c r="AG13" s="50">
        <f t="shared" si="1"/>
        <v>428.4</v>
      </c>
      <c r="AH13" s="50">
        <f t="shared" si="1"/>
        <v>70.2</v>
      </c>
      <c r="AI13" s="50">
        <f t="shared" si="1"/>
        <v>0</v>
      </c>
      <c r="AJ13" s="50">
        <f t="shared" si="1"/>
        <v>0</v>
      </c>
      <c r="AK13" s="50">
        <f t="shared" si="1"/>
        <v>0</v>
      </c>
      <c r="AL13" s="50">
        <f t="shared" si="1"/>
        <v>0</v>
      </c>
      <c r="AM13" s="50">
        <f>SUM(AM14:AM29)</f>
        <v>23.7</v>
      </c>
      <c r="AN13" s="50">
        <f t="shared" ref="AN13:AP13" si="2">SUM(AN14:AN29)</f>
        <v>250</v>
      </c>
      <c r="AO13" s="50">
        <f t="shared" si="2"/>
        <v>352.30399999999997</v>
      </c>
      <c r="AP13" s="73">
        <f t="shared" si="2"/>
        <v>626.00400000000013</v>
      </c>
      <c r="AQ13" s="50">
        <f t="shared" ref="AQ13:BA13" si="3">SUM(AQ14:AQ29)</f>
        <v>0</v>
      </c>
      <c r="AR13" s="50">
        <f t="shared" si="3"/>
        <v>0</v>
      </c>
      <c r="AS13" s="50">
        <f t="shared" si="3"/>
        <v>0</v>
      </c>
      <c r="AT13" s="50">
        <f t="shared" si="3"/>
        <v>23.7</v>
      </c>
      <c r="AU13" s="50">
        <f t="shared" si="3"/>
        <v>23.7</v>
      </c>
      <c r="AV13" s="50">
        <f t="shared" si="3"/>
        <v>0</v>
      </c>
      <c r="AW13" s="50">
        <f t="shared" si="3"/>
        <v>0</v>
      </c>
      <c r="AX13" s="50">
        <f t="shared" si="3"/>
        <v>0</v>
      </c>
      <c r="AY13" s="50">
        <f t="shared" si="3"/>
        <v>23.7</v>
      </c>
      <c r="AZ13" s="50">
        <f t="shared" si="3"/>
        <v>23.7</v>
      </c>
      <c r="BA13" s="50">
        <f t="shared" si="3"/>
        <v>0</v>
      </c>
    </row>
    <row r="14" spans="1:59" s="6" customFormat="1" ht="18.75" x14ac:dyDescent="0.3">
      <c r="A14" s="15" t="s">
        <v>49</v>
      </c>
      <c r="B14" s="16" t="s">
        <v>54</v>
      </c>
      <c r="C14" s="11">
        <v>442</v>
      </c>
      <c r="D14" s="41">
        <v>25.2</v>
      </c>
      <c r="E14" s="49">
        <f t="shared" ref="E14:E24" si="4">I14+W14+AB14+AC14+AD14+AE14+AH14+AI14+AJ14+AQ14+AT14+AU14+AV14+AW14+AX14+AY14+AZ14+BA14+AP14</f>
        <v>311.09999999999991</v>
      </c>
      <c r="F14" s="49">
        <f t="shared" ref="F14:F24" si="5">J14+X14+AB14+AC14+AD14+AH14+AI14+AK14+AM14+AR14+AT14+AU14+AV14+AW14+AX14+AY14+AZ14</f>
        <v>17.5</v>
      </c>
      <c r="G14" s="18">
        <f t="shared" ref="G14:G24" si="6">K14+AA14</f>
        <v>0</v>
      </c>
      <c r="H14" s="18">
        <f>E14-F14-G14</f>
        <v>293.59999999999991</v>
      </c>
      <c r="I14" s="51">
        <f t="shared" ref="I14:I24" si="7">SUM(J14:V14)</f>
        <v>9.6</v>
      </c>
      <c r="J14" s="52">
        <f>ROUND(70.2/12033*C14,1)</f>
        <v>2.6</v>
      </c>
      <c r="K14" s="52"/>
      <c r="L14" s="52"/>
      <c r="M14" s="100"/>
      <c r="N14" s="52"/>
      <c r="O14" s="52"/>
      <c r="P14" s="52"/>
      <c r="Q14" s="52"/>
      <c r="R14" s="52"/>
      <c r="S14" s="52"/>
      <c r="T14" s="52"/>
      <c r="U14" s="52"/>
      <c r="V14" s="52">
        <v>7</v>
      </c>
      <c r="W14" s="51">
        <f>SUM(X14:AA14)</f>
        <v>2.6</v>
      </c>
      <c r="X14" s="52">
        <f>ROUND(70.2/12033*C14,1)</f>
        <v>2.6</v>
      </c>
      <c r="Y14" s="52"/>
      <c r="Z14" s="52"/>
      <c r="AA14" s="52"/>
      <c r="AB14" s="52">
        <f>ROUND(70.2/12033*C14,1)</f>
        <v>2.6</v>
      </c>
      <c r="AC14" s="52">
        <f>ROUND(70.2/12033*C14,1)</f>
        <v>2.6</v>
      </c>
      <c r="AD14" s="52"/>
      <c r="AE14" s="74">
        <f>AF14+AG14</f>
        <v>286.60000000000002</v>
      </c>
      <c r="AF14" s="32">
        <v>259.60000000000002</v>
      </c>
      <c r="AG14" s="53">
        <v>27</v>
      </c>
      <c r="AH14" s="52">
        <f>ROUND(70.2/12033*C14,1)</f>
        <v>2.6</v>
      </c>
      <c r="AI14" s="52"/>
      <c r="AJ14" s="51">
        <f>SUM(AK14:AL14)</f>
        <v>0</v>
      </c>
      <c r="AK14" s="52"/>
      <c r="AL14" s="52"/>
      <c r="AM14" s="52">
        <v>0.9</v>
      </c>
      <c r="AN14" s="52"/>
      <c r="AO14" s="52"/>
      <c r="AP14" s="74">
        <f t="shared" ref="AP14:AP15" si="8">AO14+AN14+AM14</f>
        <v>0.9</v>
      </c>
      <c r="AQ14" s="51">
        <f>SUM(AR14:AS14)</f>
        <v>0</v>
      </c>
      <c r="AR14" s="52"/>
      <c r="AS14" s="52"/>
      <c r="AT14" s="52">
        <f>ROUND(23.7/12033*C14,1)</f>
        <v>0.9</v>
      </c>
      <c r="AU14" s="52">
        <v>0.9</v>
      </c>
      <c r="AV14" s="52"/>
      <c r="AW14" s="52"/>
      <c r="AX14" s="52"/>
      <c r="AY14" s="52">
        <v>0.9</v>
      </c>
      <c r="AZ14" s="52">
        <v>0.9</v>
      </c>
      <c r="BA14" s="54"/>
    </row>
    <row r="15" spans="1:59" s="6" customFormat="1" ht="18.75" x14ac:dyDescent="0.3">
      <c r="A15" s="15" t="s">
        <v>50</v>
      </c>
      <c r="B15" s="16" t="s">
        <v>55</v>
      </c>
      <c r="C15" s="11">
        <v>1177</v>
      </c>
      <c r="D15" s="41">
        <v>65.42</v>
      </c>
      <c r="E15" s="49">
        <f t="shared" si="4"/>
        <v>355.60000000000008</v>
      </c>
      <c r="F15" s="49">
        <f t="shared" si="5"/>
        <v>45.999999999999986</v>
      </c>
      <c r="G15" s="18">
        <f t="shared" si="6"/>
        <v>0</v>
      </c>
      <c r="H15" s="18">
        <f t="shared" ref="H15:H24" si="9">E15-F15-G15</f>
        <v>309.60000000000008</v>
      </c>
      <c r="I15" s="51">
        <f t="shared" si="7"/>
        <v>29.9</v>
      </c>
      <c r="J15" s="52">
        <f t="shared" ref="J15:J24" si="10">ROUND(70.2/12033*C15,1)</f>
        <v>6.9</v>
      </c>
      <c r="K15" s="52"/>
      <c r="L15" s="52"/>
      <c r="M15" s="100"/>
      <c r="N15" s="52"/>
      <c r="O15" s="52"/>
      <c r="P15" s="52"/>
      <c r="Q15" s="52"/>
      <c r="R15" s="52"/>
      <c r="S15" s="52"/>
      <c r="T15" s="52"/>
      <c r="U15" s="52"/>
      <c r="V15" s="52">
        <f t="shared" ref="V15:V24" si="11">ROUND(250/720.7*D15,0)</f>
        <v>23</v>
      </c>
      <c r="W15" s="51">
        <f t="shared" ref="W15:W24" si="12">SUM(X15:AA15)</f>
        <v>6.9</v>
      </c>
      <c r="X15" s="52">
        <f t="shared" ref="X15:X24" si="13">ROUND(70.2/12033*C15,1)</f>
        <v>6.9</v>
      </c>
      <c r="Y15" s="52"/>
      <c r="Z15" s="52"/>
      <c r="AA15" s="52"/>
      <c r="AB15" s="52">
        <f t="shared" ref="AB15:AB24" si="14">ROUND(70.2/12033*C15,1)</f>
        <v>6.9</v>
      </c>
      <c r="AC15" s="52">
        <f t="shared" ref="AC15:AC24" si="15">ROUND(70.2/12033*C15,1)</f>
        <v>6.9</v>
      </c>
      <c r="AD15" s="52"/>
      <c r="AE15" s="74">
        <f t="shared" ref="AE15:AE24" si="16">AF15+AG15</f>
        <v>286.60000000000002</v>
      </c>
      <c r="AF15" s="32">
        <v>259.60000000000002</v>
      </c>
      <c r="AG15" s="53">
        <v>27</v>
      </c>
      <c r="AH15" s="52">
        <f t="shared" ref="AH15:AH24" si="17">ROUND(70.2/12033*C15,1)</f>
        <v>6.9</v>
      </c>
      <c r="AI15" s="52"/>
      <c r="AJ15" s="51">
        <f t="shared" ref="AJ15:AJ24" si="18">SUM(AK15:AL15)</f>
        <v>0</v>
      </c>
      <c r="AK15" s="52"/>
      <c r="AL15" s="52"/>
      <c r="AM15" s="52">
        <v>2.2999999999999998</v>
      </c>
      <c r="AN15" s="52"/>
      <c r="AO15" s="52"/>
      <c r="AP15" s="74">
        <f t="shared" si="8"/>
        <v>2.2999999999999998</v>
      </c>
      <c r="AQ15" s="51">
        <f t="shared" ref="AQ15:AQ24" si="19">SUM(AR15:AS15)</f>
        <v>0</v>
      </c>
      <c r="AR15" s="52"/>
      <c r="AS15" s="52"/>
      <c r="AT15" s="52">
        <f t="shared" ref="AT15:AT24" si="20">ROUND(23.7/12033*C15,1)</f>
        <v>2.2999999999999998</v>
      </c>
      <c r="AU15" s="52">
        <v>2.2999999999999998</v>
      </c>
      <c r="AV15" s="52"/>
      <c r="AW15" s="52"/>
      <c r="AX15" s="52"/>
      <c r="AY15" s="52">
        <v>2.2999999999999998</v>
      </c>
      <c r="AZ15" s="52">
        <v>2.2999999999999998</v>
      </c>
      <c r="BA15" s="54"/>
    </row>
    <row r="16" spans="1:59" s="6" customFormat="1" ht="18.75" x14ac:dyDescent="0.3">
      <c r="A16" s="15" t="s">
        <v>51</v>
      </c>
      <c r="B16" s="16" t="s">
        <v>56</v>
      </c>
      <c r="C16" s="11">
        <v>2021</v>
      </c>
      <c r="D16" s="41">
        <v>100.28</v>
      </c>
      <c r="E16" s="49">
        <f t="shared" si="4"/>
        <v>6969.3080000000009</v>
      </c>
      <c r="F16" s="49">
        <f t="shared" si="5"/>
        <v>79</v>
      </c>
      <c r="G16" s="18">
        <f t="shared" si="6"/>
        <v>270</v>
      </c>
      <c r="H16" s="18">
        <f t="shared" si="9"/>
        <v>6620.3080000000009</v>
      </c>
      <c r="I16" s="51">
        <f t="shared" si="7"/>
        <v>6233.5079999999998</v>
      </c>
      <c r="J16" s="52">
        <f t="shared" si="10"/>
        <v>11.8</v>
      </c>
      <c r="K16" s="52">
        <v>270</v>
      </c>
      <c r="L16" s="52">
        <v>279</v>
      </c>
      <c r="M16" s="100"/>
      <c r="N16" s="52">
        <v>235</v>
      </c>
      <c r="O16" s="52">
        <v>305</v>
      </c>
      <c r="P16" s="52">
        <v>274</v>
      </c>
      <c r="Q16" s="52">
        <v>3083.7080000000001</v>
      </c>
      <c r="R16" s="52">
        <v>1740</v>
      </c>
      <c r="S16" s="52"/>
      <c r="T16" s="52"/>
      <c r="U16" s="52"/>
      <c r="V16" s="52">
        <f t="shared" si="11"/>
        <v>35</v>
      </c>
      <c r="W16" s="51">
        <f t="shared" si="12"/>
        <v>11.8</v>
      </c>
      <c r="X16" s="52">
        <f t="shared" si="13"/>
        <v>11.8</v>
      </c>
      <c r="Y16" s="52"/>
      <c r="Z16" s="52"/>
      <c r="AA16" s="52"/>
      <c r="AB16" s="52">
        <f t="shared" si="14"/>
        <v>11.8</v>
      </c>
      <c r="AC16" s="52">
        <f t="shared" si="15"/>
        <v>11.8</v>
      </c>
      <c r="AD16" s="52"/>
      <c r="AE16" s="74">
        <f t="shared" si="16"/>
        <v>668.6</v>
      </c>
      <c r="AF16" s="32">
        <v>605.6</v>
      </c>
      <c r="AG16" s="53">
        <v>63</v>
      </c>
      <c r="AH16" s="52">
        <f t="shared" si="17"/>
        <v>11.8</v>
      </c>
      <c r="AI16" s="52"/>
      <c r="AJ16" s="51">
        <f t="shared" si="18"/>
        <v>0</v>
      </c>
      <c r="AK16" s="52"/>
      <c r="AL16" s="52"/>
      <c r="AM16" s="52">
        <v>4</v>
      </c>
      <c r="AN16" s="52"/>
      <c r="AO16" s="52"/>
      <c r="AP16" s="74">
        <f>AO16+AN16+AM16</f>
        <v>4</v>
      </c>
      <c r="AQ16" s="51">
        <f t="shared" si="19"/>
        <v>0</v>
      </c>
      <c r="AR16" s="52"/>
      <c r="AS16" s="52"/>
      <c r="AT16" s="52">
        <f t="shared" si="20"/>
        <v>4</v>
      </c>
      <c r="AU16" s="52">
        <v>4</v>
      </c>
      <c r="AV16" s="52"/>
      <c r="AW16" s="52"/>
      <c r="AX16" s="52"/>
      <c r="AY16" s="52">
        <v>4</v>
      </c>
      <c r="AZ16" s="52">
        <v>4</v>
      </c>
      <c r="BA16" s="54"/>
    </row>
    <row r="17" spans="1:53" s="6" customFormat="1" ht="18.75" x14ac:dyDescent="0.3">
      <c r="A17" s="15" t="s">
        <v>52</v>
      </c>
      <c r="B17" s="16" t="s">
        <v>57</v>
      </c>
      <c r="C17" s="11">
        <v>554</v>
      </c>
      <c r="D17" s="41">
        <v>5.57</v>
      </c>
      <c r="E17" s="49">
        <f t="shared" si="4"/>
        <v>378.95500000000015</v>
      </c>
      <c r="F17" s="49">
        <f t="shared" si="5"/>
        <v>21.500000000000007</v>
      </c>
      <c r="G17" s="18">
        <f t="shared" si="6"/>
        <v>68.855000000000004</v>
      </c>
      <c r="H17" s="18">
        <f t="shared" si="9"/>
        <v>288.60000000000014</v>
      </c>
      <c r="I17" s="51">
        <f t="shared" si="7"/>
        <v>74.055000000000007</v>
      </c>
      <c r="J17" s="52">
        <f t="shared" si="10"/>
        <v>3.2</v>
      </c>
      <c r="K17" s="52">
        <v>68.855000000000004</v>
      </c>
      <c r="L17" s="52"/>
      <c r="M17" s="100"/>
      <c r="N17" s="52"/>
      <c r="O17" s="52"/>
      <c r="P17" s="52"/>
      <c r="Q17" s="52"/>
      <c r="R17" s="52"/>
      <c r="S17" s="52"/>
      <c r="T17" s="52"/>
      <c r="U17" s="52"/>
      <c r="V17" s="52">
        <f t="shared" si="11"/>
        <v>2</v>
      </c>
      <c r="W17" s="51">
        <f t="shared" si="12"/>
        <v>3.2</v>
      </c>
      <c r="X17" s="52">
        <f t="shared" si="13"/>
        <v>3.2</v>
      </c>
      <c r="Y17" s="52"/>
      <c r="Z17" s="52"/>
      <c r="AA17" s="52"/>
      <c r="AB17" s="52">
        <f t="shared" si="14"/>
        <v>3.2</v>
      </c>
      <c r="AC17" s="52">
        <f t="shared" si="15"/>
        <v>3.2</v>
      </c>
      <c r="AD17" s="52"/>
      <c r="AE17" s="74">
        <f t="shared" si="16"/>
        <v>286.60000000000002</v>
      </c>
      <c r="AF17" s="32">
        <v>259.60000000000002</v>
      </c>
      <c r="AG17" s="53">
        <v>27</v>
      </c>
      <c r="AH17" s="52">
        <f t="shared" si="17"/>
        <v>3.2</v>
      </c>
      <c r="AI17" s="52"/>
      <c r="AJ17" s="51">
        <f t="shared" si="18"/>
        <v>0</v>
      </c>
      <c r="AK17" s="52"/>
      <c r="AL17" s="52"/>
      <c r="AM17" s="52">
        <v>1.1000000000000001</v>
      </c>
      <c r="AN17" s="52"/>
      <c r="AO17" s="52"/>
      <c r="AP17" s="74">
        <f t="shared" ref="AP17:AP24" si="21">AO17+AN17+AM17</f>
        <v>1.1000000000000001</v>
      </c>
      <c r="AQ17" s="51">
        <f t="shared" si="19"/>
        <v>0</v>
      </c>
      <c r="AR17" s="52"/>
      <c r="AS17" s="52"/>
      <c r="AT17" s="52">
        <f t="shared" si="20"/>
        <v>1.1000000000000001</v>
      </c>
      <c r="AU17" s="52">
        <v>1.1000000000000001</v>
      </c>
      <c r="AV17" s="52"/>
      <c r="AW17" s="52"/>
      <c r="AX17" s="52"/>
      <c r="AY17" s="52">
        <v>1.1000000000000001</v>
      </c>
      <c r="AZ17" s="52">
        <v>1.1000000000000001</v>
      </c>
      <c r="BA17" s="54"/>
    </row>
    <row r="18" spans="1:53" s="6" customFormat="1" ht="18.75" x14ac:dyDescent="0.3">
      <c r="A18" s="15" t="s">
        <v>53</v>
      </c>
      <c r="B18" s="16" t="s">
        <v>58</v>
      </c>
      <c r="C18" s="11">
        <v>1246</v>
      </c>
      <c r="D18" s="41">
        <v>45.58</v>
      </c>
      <c r="E18" s="49">
        <f t="shared" si="4"/>
        <v>667.53499999999997</v>
      </c>
      <c r="F18" s="49">
        <f t="shared" si="5"/>
        <v>49</v>
      </c>
      <c r="G18" s="18">
        <f t="shared" si="6"/>
        <v>0</v>
      </c>
      <c r="H18" s="18">
        <f t="shared" si="9"/>
        <v>618.53499999999997</v>
      </c>
      <c r="I18" s="51">
        <f t="shared" si="7"/>
        <v>23.3</v>
      </c>
      <c r="J18" s="52">
        <f t="shared" si="10"/>
        <v>7.3</v>
      </c>
      <c r="K18" s="52"/>
      <c r="L18" s="52"/>
      <c r="M18" s="100"/>
      <c r="N18" s="52"/>
      <c r="O18" s="52"/>
      <c r="P18" s="52"/>
      <c r="Q18" s="52"/>
      <c r="R18" s="52"/>
      <c r="S18" s="52"/>
      <c r="T18" s="52"/>
      <c r="U18" s="52"/>
      <c r="V18" s="52">
        <f t="shared" si="11"/>
        <v>16</v>
      </c>
      <c r="W18" s="51">
        <f t="shared" si="12"/>
        <v>7.3</v>
      </c>
      <c r="X18" s="52">
        <f t="shared" si="13"/>
        <v>7.3</v>
      </c>
      <c r="Y18" s="52"/>
      <c r="Z18" s="52"/>
      <c r="AA18" s="52"/>
      <c r="AB18" s="52">
        <f t="shared" si="14"/>
        <v>7.3</v>
      </c>
      <c r="AC18" s="52">
        <f t="shared" si="15"/>
        <v>7.3</v>
      </c>
      <c r="AD18" s="52"/>
      <c r="AE18" s="74">
        <f t="shared" si="16"/>
        <v>382</v>
      </c>
      <c r="AF18" s="32">
        <v>346</v>
      </c>
      <c r="AG18" s="53">
        <v>36</v>
      </c>
      <c r="AH18" s="52">
        <f t="shared" si="17"/>
        <v>7.3</v>
      </c>
      <c r="AI18" s="52"/>
      <c r="AJ18" s="51">
        <f t="shared" si="18"/>
        <v>0</v>
      </c>
      <c r="AK18" s="52"/>
      <c r="AL18" s="52"/>
      <c r="AM18" s="52">
        <v>2.5</v>
      </c>
      <c r="AN18" s="52">
        <v>100</v>
      </c>
      <c r="AO18" s="52">
        <v>120.535</v>
      </c>
      <c r="AP18" s="74">
        <f t="shared" si="21"/>
        <v>223.035</v>
      </c>
      <c r="AQ18" s="51">
        <f t="shared" si="19"/>
        <v>0</v>
      </c>
      <c r="AR18" s="52"/>
      <c r="AS18" s="52"/>
      <c r="AT18" s="52">
        <f t="shared" si="20"/>
        <v>2.5</v>
      </c>
      <c r="AU18" s="52">
        <v>2.5</v>
      </c>
      <c r="AV18" s="52"/>
      <c r="AW18" s="52"/>
      <c r="AX18" s="52"/>
      <c r="AY18" s="52">
        <v>2.5</v>
      </c>
      <c r="AZ18" s="52">
        <v>2.5</v>
      </c>
      <c r="BA18" s="54"/>
    </row>
    <row r="19" spans="1:53" s="6" customFormat="1" ht="18.75" x14ac:dyDescent="0.3">
      <c r="A19" s="15" t="s">
        <v>59</v>
      </c>
      <c r="B19" s="16" t="s">
        <v>65</v>
      </c>
      <c r="C19" s="11">
        <v>894</v>
      </c>
      <c r="D19" s="41">
        <v>55.77</v>
      </c>
      <c r="E19" s="49">
        <f t="shared" si="4"/>
        <v>501.5</v>
      </c>
      <c r="F19" s="49">
        <f t="shared" si="5"/>
        <v>35</v>
      </c>
      <c r="G19" s="18">
        <f t="shared" si="6"/>
        <v>180</v>
      </c>
      <c r="H19" s="18">
        <f t="shared" si="9"/>
        <v>286.5</v>
      </c>
      <c r="I19" s="51">
        <f t="shared" si="7"/>
        <v>204.2</v>
      </c>
      <c r="J19" s="52">
        <f t="shared" si="10"/>
        <v>5.2</v>
      </c>
      <c r="K19" s="52">
        <v>180</v>
      </c>
      <c r="L19" s="52"/>
      <c r="M19" s="100"/>
      <c r="N19" s="52"/>
      <c r="O19" s="52"/>
      <c r="P19" s="52"/>
      <c r="Q19" s="52"/>
      <c r="R19" s="52"/>
      <c r="S19" s="52"/>
      <c r="T19" s="52"/>
      <c r="U19" s="52"/>
      <c r="V19" s="52">
        <f t="shared" si="11"/>
        <v>19</v>
      </c>
      <c r="W19" s="51">
        <f t="shared" si="12"/>
        <v>5.2</v>
      </c>
      <c r="X19" s="52">
        <f t="shared" si="13"/>
        <v>5.2</v>
      </c>
      <c r="Y19" s="52"/>
      <c r="Z19" s="52"/>
      <c r="AA19" s="52"/>
      <c r="AB19" s="52">
        <f t="shared" si="14"/>
        <v>5.2</v>
      </c>
      <c r="AC19" s="52">
        <f t="shared" si="15"/>
        <v>5.2</v>
      </c>
      <c r="AD19" s="52"/>
      <c r="AE19" s="74">
        <f t="shared" si="16"/>
        <v>267.5</v>
      </c>
      <c r="AF19" s="32">
        <v>242.3</v>
      </c>
      <c r="AG19" s="53">
        <v>25.2</v>
      </c>
      <c r="AH19" s="52">
        <f t="shared" si="17"/>
        <v>5.2</v>
      </c>
      <c r="AI19" s="52"/>
      <c r="AJ19" s="51">
        <f t="shared" si="18"/>
        <v>0</v>
      </c>
      <c r="AK19" s="52"/>
      <c r="AL19" s="52"/>
      <c r="AM19" s="52">
        <v>1.8</v>
      </c>
      <c r="AN19" s="52"/>
      <c r="AO19" s="52"/>
      <c r="AP19" s="74">
        <f t="shared" si="21"/>
        <v>1.8</v>
      </c>
      <c r="AQ19" s="51">
        <f t="shared" si="19"/>
        <v>0</v>
      </c>
      <c r="AR19" s="52"/>
      <c r="AS19" s="52"/>
      <c r="AT19" s="52">
        <f t="shared" si="20"/>
        <v>1.8</v>
      </c>
      <c r="AU19" s="52">
        <v>1.8</v>
      </c>
      <c r="AV19" s="52"/>
      <c r="AW19" s="52"/>
      <c r="AX19" s="52"/>
      <c r="AY19" s="52">
        <v>1.8</v>
      </c>
      <c r="AZ19" s="52">
        <v>1.8</v>
      </c>
      <c r="BA19" s="54"/>
    </row>
    <row r="20" spans="1:53" s="6" customFormat="1" ht="18.75" x14ac:dyDescent="0.3">
      <c r="A20" s="15" t="s">
        <v>60</v>
      </c>
      <c r="B20" s="16" t="s">
        <v>66</v>
      </c>
      <c r="C20" s="11">
        <v>1917</v>
      </c>
      <c r="D20" s="41">
        <v>122.81</v>
      </c>
      <c r="E20" s="49">
        <f t="shared" si="4"/>
        <v>1742.7470000000005</v>
      </c>
      <c r="F20" s="49">
        <f t="shared" si="5"/>
        <v>74.500000000000014</v>
      </c>
      <c r="G20" s="18">
        <f t="shared" si="6"/>
        <v>285.97800000000001</v>
      </c>
      <c r="H20" s="18">
        <f t="shared" si="9"/>
        <v>1382.2690000000005</v>
      </c>
      <c r="I20" s="51">
        <f t="shared" si="7"/>
        <v>839.178</v>
      </c>
      <c r="J20" s="52">
        <f t="shared" si="10"/>
        <v>11.2</v>
      </c>
      <c r="K20" s="52">
        <v>285.97800000000001</v>
      </c>
      <c r="L20" s="52">
        <v>499</v>
      </c>
      <c r="M20" s="100"/>
      <c r="N20" s="52"/>
      <c r="O20" s="52"/>
      <c r="P20" s="52"/>
      <c r="Q20" s="52"/>
      <c r="R20" s="52"/>
      <c r="S20" s="52"/>
      <c r="T20" s="52"/>
      <c r="U20" s="52"/>
      <c r="V20" s="52">
        <f t="shared" si="11"/>
        <v>43</v>
      </c>
      <c r="W20" s="51">
        <f t="shared" si="12"/>
        <v>11.2</v>
      </c>
      <c r="X20" s="52">
        <f t="shared" si="13"/>
        <v>11.2</v>
      </c>
      <c r="Y20" s="52"/>
      <c r="Z20" s="52"/>
      <c r="AA20" s="52"/>
      <c r="AB20" s="52">
        <f t="shared" si="14"/>
        <v>11.2</v>
      </c>
      <c r="AC20" s="52">
        <f t="shared" si="15"/>
        <v>11.2</v>
      </c>
      <c r="AD20" s="52"/>
      <c r="AE20" s="74">
        <f t="shared" si="16"/>
        <v>458.5</v>
      </c>
      <c r="AF20" s="32">
        <v>415.3</v>
      </c>
      <c r="AG20" s="53">
        <v>43.2</v>
      </c>
      <c r="AH20" s="52">
        <f t="shared" si="17"/>
        <v>11.2</v>
      </c>
      <c r="AI20" s="52"/>
      <c r="AJ20" s="51">
        <f t="shared" si="18"/>
        <v>0</v>
      </c>
      <c r="AK20" s="52"/>
      <c r="AL20" s="52"/>
      <c r="AM20" s="52">
        <v>3.7</v>
      </c>
      <c r="AN20" s="52">
        <v>150</v>
      </c>
      <c r="AO20" s="52">
        <v>231.76900000000001</v>
      </c>
      <c r="AP20" s="74">
        <f t="shared" si="21"/>
        <v>385.46899999999999</v>
      </c>
      <c r="AQ20" s="51">
        <f t="shared" si="19"/>
        <v>0</v>
      </c>
      <c r="AR20" s="52"/>
      <c r="AS20" s="52"/>
      <c r="AT20" s="52">
        <f>ROUND(23.7/12033*C20,1)-0.1</f>
        <v>3.6999999999999997</v>
      </c>
      <c r="AU20" s="52">
        <v>3.7</v>
      </c>
      <c r="AV20" s="52"/>
      <c r="AW20" s="52"/>
      <c r="AX20" s="52"/>
      <c r="AY20" s="52">
        <v>3.7</v>
      </c>
      <c r="AZ20" s="52">
        <v>3.7</v>
      </c>
      <c r="BA20" s="54"/>
    </row>
    <row r="21" spans="1:53" s="6" customFormat="1" ht="18.75" x14ac:dyDescent="0.3">
      <c r="A21" s="15" t="s">
        <v>61</v>
      </c>
      <c r="B21" s="16" t="s">
        <v>67</v>
      </c>
      <c r="C21" s="11">
        <v>980</v>
      </c>
      <c r="D21" s="41">
        <v>113</v>
      </c>
      <c r="E21" s="49">
        <f t="shared" si="4"/>
        <v>15427.688</v>
      </c>
      <c r="F21" s="49">
        <f t="shared" si="5"/>
        <v>37.999999999999993</v>
      </c>
      <c r="G21" s="18">
        <f t="shared" si="6"/>
        <v>225</v>
      </c>
      <c r="H21" s="18">
        <f t="shared" si="9"/>
        <v>15164.688</v>
      </c>
      <c r="I21" s="51">
        <f t="shared" si="7"/>
        <v>15013.387999999999</v>
      </c>
      <c r="J21" s="52">
        <f t="shared" si="10"/>
        <v>5.7</v>
      </c>
      <c r="K21" s="52">
        <v>225</v>
      </c>
      <c r="L21" s="52">
        <v>281</v>
      </c>
      <c r="M21" s="100"/>
      <c r="N21" s="52"/>
      <c r="O21" s="52"/>
      <c r="P21" s="52"/>
      <c r="Q21" s="52"/>
      <c r="R21" s="52"/>
      <c r="S21" s="52">
        <v>2469.404</v>
      </c>
      <c r="T21" s="52">
        <v>8548.9979999999996</v>
      </c>
      <c r="U21" s="52">
        <v>3444.2860000000001</v>
      </c>
      <c r="V21" s="52">
        <f t="shared" si="11"/>
        <v>39</v>
      </c>
      <c r="W21" s="51">
        <f t="shared" si="12"/>
        <v>5.7</v>
      </c>
      <c r="X21" s="52">
        <f t="shared" si="13"/>
        <v>5.7</v>
      </c>
      <c r="Y21" s="52"/>
      <c r="Z21" s="52"/>
      <c r="AA21" s="52"/>
      <c r="AB21" s="52">
        <f t="shared" si="14"/>
        <v>5.7</v>
      </c>
      <c r="AC21" s="52">
        <f t="shared" si="15"/>
        <v>5.7</v>
      </c>
      <c r="AD21" s="52"/>
      <c r="AE21" s="74">
        <f t="shared" si="16"/>
        <v>382</v>
      </c>
      <c r="AF21" s="32">
        <v>346</v>
      </c>
      <c r="AG21" s="53">
        <v>36</v>
      </c>
      <c r="AH21" s="52">
        <f t="shared" si="17"/>
        <v>5.7</v>
      </c>
      <c r="AI21" s="52"/>
      <c r="AJ21" s="51">
        <f t="shared" si="18"/>
        <v>0</v>
      </c>
      <c r="AK21" s="52"/>
      <c r="AL21" s="52"/>
      <c r="AM21" s="52">
        <v>1.9</v>
      </c>
      <c r="AN21" s="52"/>
      <c r="AO21" s="52"/>
      <c r="AP21" s="74">
        <f t="shared" si="21"/>
        <v>1.9</v>
      </c>
      <c r="AQ21" s="51">
        <f t="shared" si="19"/>
        <v>0</v>
      </c>
      <c r="AR21" s="52"/>
      <c r="AS21" s="52"/>
      <c r="AT21" s="52">
        <f t="shared" si="20"/>
        <v>1.9</v>
      </c>
      <c r="AU21" s="52">
        <v>1.9</v>
      </c>
      <c r="AV21" s="52"/>
      <c r="AW21" s="52"/>
      <c r="AX21" s="52"/>
      <c r="AY21" s="52">
        <v>1.9</v>
      </c>
      <c r="AZ21" s="52">
        <v>1.9</v>
      </c>
      <c r="BA21" s="54"/>
    </row>
    <row r="22" spans="1:53" s="6" customFormat="1" ht="13.5" customHeight="1" x14ac:dyDescent="0.3">
      <c r="A22" s="15" t="s">
        <v>62</v>
      </c>
      <c r="B22" s="37" t="s">
        <v>68</v>
      </c>
      <c r="C22" s="11">
        <v>874</v>
      </c>
      <c r="D22" s="41">
        <v>80</v>
      </c>
      <c r="E22" s="49">
        <f t="shared" si="4"/>
        <v>20687.591999999993</v>
      </c>
      <c r="F22" s="49">
        <f t="shared" si="5"/>
        <v>34</v>
      </c>
      <c r="G22" s="18">
        <f t="shared" si="6"/>
        <v>250.167</v>
      </c>
      <c r="H22" s="18">
        <f t="shared" si="9"/>
        <v>20403.424999999992</v>
      </c>
      <c r="I22" s="51">
        <f t="shared" si="7"/>
        <v>20372.091999999997</v>
      </c>
      <c r="J22" s="52">
        <f t="shared" si="10"/>
        <v>5.0999999999999996</v>
      </c>
      <c r="K22" s="52">
        <v>250.167</v>
      </c>
      <c r="L22" s="52">
        <v>441</v>
      </c>
      <c r="M22" s="100"/>
      <c r="N22" s="52">
        <v>765</v>
      </c>
      <c r="O22" s="52">
        <v>995</v>
      </c>
      <c r="P22" s="52">
        <v>895.4</v>
      </c>
      <c r="Q22" s="52">
        <v>12192.424999999999</v>
      </c>
      <c r="R22" s="52">
        <v>4800</v>
      </c>
      <c r="S22" s="52"/>
      <c r="T22" s="52"/>
      <c r="U22" s="52"/>
      <c r="V22" s="52">
        <f t="shared" si="11"/>
        <v>28</v>
      </c>
      <c r="W22" s="51">
        <f t="shared" si="12"/>
        <v>5.0999999999999996</v>
      </c>
      <c r="X22" s="52">
        <f t="shared" si="13"/>
        <v>5.0999999999999996</v>
      </c>
      <c r="Y22" s="52"/>
      <c r="Z22" s="52"/>
      <c r="AA22" s="52"/>
      <c r="AB22" s="52">
        <f t="shared" si="14"/>
        <v>5.0999999999999996</v>
      </c>
      <c r="AC22" s="52">
        <f t="shared" si="15"/>
        <v>5.0999999999999996</v>
      </c>
      <c r="AD22" s="52"/>
      <c r="AE22" s="74">
        <f t="shared" si="16"/>
        <v>286.60000000000002</v>
      </c>
      <c r="AF22" s="32">
        <v>259.60000000000002</v>
      </c>
      <c r="AG22" s="53">
        <v>27</v>
      </c>
      <c r="AH22" s="52">
        <f t="shared" si="17"/>
        <v>5.0999999999999996</v>
      </c>
      <c r="AI22" s="52"/>
      <c r="AJ22" s="51">
        <f t="shared" si="18"/>
        <v>0</v>
      </c>
      <c r="AK22" s="52"/>
      <c r="AL22" s="52"/>
      <c r="AM22" s="52">
        <v>1.7</v>
      </c>
      <c r="AN22" s="52"/>
      <c r="AO22" s="52"/>
      <c r="AP22" s="74">
        <f t="shared" si="21"/>
        <v>1.7</v>
      </c>
      <c r="AQ22" s="51">
        <f t="shared" si="19"/>
        <v>0</v>
      </c>
      <c r="AR22" s="52"/>
      <c r="AS22" s="52"/>
      <c r="AT22" s="52">
        <f t="shared" si="20"/>
        <v>1.7</v>
      </c>
      <c r="AU22" s="52">
        <v>1.7</v>
      </c>
      <c r="AV22" s="52"/>
      <c r="AW22" s="52"/>
      <c r="AX22" s="52"/>
      <c r="AY22" s="52">
        <v>1.7</v>
      </c>
      <c r="AZ22" s="52">
        <v>1.7</v>
      </c>
      <c r="BA22" s="54"/>
    </row>
    <row r="23" spans="1:53" s="6" customFormat="1" ht="13.5" customHeight="1" x14ac:dyDescent="0.3">
      <c r="A23" s="15" t="s">
        <v>63</v>
      </c>
      <c r="B23" s="37" t="s">
        <v>138</v>
      </c>
      <c r="C23" s="11">
        <v>1102</v>
      </c>
      <c r="D23" s="41">
        <v>62.17</v>
      </c>
      <c r="E23" s="49">
        <f t="shared" si="4"/>
        <v>733.60000000000025</v>
      </c>
      <c r="F23" s="49">
        <f t="shared" si="5"/>
        <v>43.000000000000014</v>
      </c>
      <c r="G23" s="18">
        <f t="shared" si="6"/>
        <v>0</v>
      </c>
      <c r="H23" s="18">
        <f t="shared" si="9"/>
        <v>690.60000000000025</v>
      </c>
      <c r="I23" s="51">
        <f t="shared" si="7"/>
        <v>28.4</v>
      </c>
      <c r="J23" s="52">
        <f t="shared" si="10"/>
        <v>6.4</v>
      </c>
      <c r="K23" s="52"/>
      <c r="L23" s="52"/>
      <c r="M23" s="100"/>
      <c r="N23" s="52"/>
      <c r="O23" s="52"/>
      <c r="P23" s="52"/>
      <c r="Q23" s="52"/>
      <c r="R23" s="52"/>
      <c r="S23" s="52"/>
      <c r="T23" s="52"/>
      <c r="U23" s="52"/>
      <c r="V23" s="52">
        <f t="shared" si="11"/>
        <v>22</v>
      </c>
      <c r="W23" s="51">
        <f t="shared" si="12"/>
        <v>6.4</v>
      </c>
      <c r="X23" s="52">
        <f t="shared" si="13"/>
        <v>6.4</v>
      </c>
      <c r="Y23" s="52"/>
      <c r="Z23" s="52"/>
      <c r="AA23" s="52"/>
      <c r="AB23" s="52">
        <f t="shared" si="14"/>
        <v>6.4</v>
      </c>
      <c r="AC23" s="52">
        <f t="shared" si="15"/>
        <v>6.4</v>
      </c>
      <c r="AD23" s="52"/>
      <c r="AE23" s="74">
        <f t="shared" si="16"/>
        <v>668.6</v>
      </c>
      <c r="AF23" s="32">
        <v>605.6</v>
      </c>
      <c r="AG23" s="53">
        <v>63</v>
      </c>
      <c r="AH23" s="52">
        <f t="shared" si="17"/>
        <v>6.4</v>
      </c>
      <c r="AI23" s="52"/>
      <c r="AJ23" s="51">
        <f t="shared" si="18"/>
        <v>0</v>
      </c>
      <c r="AK23" s="52"/>
      <c r="AL23" s="52"/>
      <c r="AM23" s="52">
        <v>2.2000000000000002</v>
      </c>
      <c r="AN23" s="52"/>
      <c r="AO23" s="52"/>
      <c r="AP23" s="74">
        <f t="shared" si="21"/>
        <v>2.2000000000000002</v>
      </c>
      <c r="AQ23" s="51">
        <f t="shared" si="19"/>
        <v>0</v>
      </c>
      <c r="AR23" s="52"/>
      <c r="AS23" s="52"/>
      <c r="AT23" s="52">
        <f t="shared" si="20"/>
        <v>2.2000000000000002</v>
      </c>
      <c r="AU23" s="52">
        <v>2.2000000000000002</v>
      </c>
      <c r="AV23" s="52"/>
      <c r="AW23" s="52"/>
      <c r="AX23" s="52"/>
      <c r="AY23" s="52">
        <v>2.2000000000000002</v>
      </c>
      <c r="AZ23" s="52">
        <v>2.2000000000000002</v>
      </c>
      <c r="BA23" s="54"/>
    </row>
    <row r="24" spans="1:53" s="6" customFormat="1" ht="14.25" customHeight="1" x14ac:dyDescent="0.3">
      <c r="A24" s="15" t="s">
        <v>64</v>
      </c>
      <c r="B24" s="16" t="s">
        <v>70</v>
      </c>
      <c r="C24" s="11">
        <v>826</v>
      </c>
      <c r="D24" s="41">
        <v>44.9</v>
      </c>
      <c r="E24" s="49">
        <f t="shared" si="4"/>
        <v>1251.0999999999992</v>
      </c>
      <c r="F24" s="49">
        <f t="shared" si="5"/>
        <v>32.000000000000007</v>
      </c>
      <c r="G24" s="18">
        <f t="shared" si="6"/>
        <v>180</v>
      </c>
      <c r="H24" s="18">
        <f t="shared" si="9"/>
        <v>1039.0999999999992</v>
      </c>
      <c r="I24" s="51">
        <f t="shared" si="7"/>
        <v>650.79999999999995</v>
      </c>
      <c r="J24" s="52">
        <f t="shared" si="10"/>
        <v>4.8</v>
      </c>
      <c r="K24" s="52">
        <v>180</v>
      </c>
      <c r="L24" s="52"/>
      <c r="M24" s="100"/>
      <c r="N24" s="52"/>
      <c r="O24" s="52"/>
      <c r="P24" s="52"/>
      <c r="Q24" s="52"/>
      <c r="R24" s="52"/>
      <c r="S24" s="52">
        <v>450</v>
      </c>
      <c r="T24" s="52"/>
      <c r="U24" s="52"/>
      <c r="V24" s="52">
        <f t="shared" si="11"/>
        <v>16</v>
      </c>
      <c r="W24" s="51">
        <f t="shared" si="12"/>
        <v>4.8</v>
      </c>
      <c r="X24" s="52">
        <f t="shared" si="13"/>
        <v>4.8</v>
      </c>
      <c r="Y24" s="52"/>
      <c r="Z24" s="52"/>
      <c r="AA24" s="52"/>
      <c r="AB24" s="52">
        <f t="shared" si="14"/>
        <v>4.8</v>
      </c>
      <c r="AC24" s="52">
        <f t="shared" si="15"/>
        <v>4.8</v>
      </c>
      <c r="AD24" s="52"/>
      <c r="AE24" s="74">
        <f t="shared" si="16"/>
        <v>573.1</v>
      </c>
      <c r="AF24" s="32">
        <v>519.1</v>
      </c>
      <c r="AG24" s="53">
        <v>54</v>
      </c>
      <c r="AH24" s="52">
        <f t="shared" si="17"/>
        <v>4.8</v>
      </c>
      <c r="AI24" s="52"/>
      <c r="AJ24" s="51">
        <f t="shared" si="18"/>
        <v>0</v>
      </c>
      <c r="AK24" s="52"/>
      <c r="AL24" s="52"/>
      <c r="AM24" s="52">
        <v>1.6</v>
      </c>
      <c r="AN24" s="52"/>
      <c r="AO24" s="52"/>
      <c r="AP24" s="74">
        <f t="shared" si="21"/>
        <v>1.6</v>
      </c>
      <c r="AQ24" s="51">
        <f t="shared" si="19"/>
        <v>0</v>
      </c>
      <c r="AR24" s="52"/>
      <c r="AS24" s="52"/>
      <c r="AT24" s="52">
        <f t="shared" si="20"/>
        <v>1.6</v>
      </c>
      <c r="AU24" s="52">
        <v>1.6</v>
      </c>
      <c r="AV24" s="52"/>
      <c r="AW24" s="52"/>
      <c r="AX24" s="52"/>
      <c r="AY24" s="52">
        <v>1.6</v>
      </c>
      <c r="AZ24" s="52">
        <v>1.6</v>
      </c>
      <c r="BA24" s="54"/>
    </row>
    <row r="25" spans="1:53" s="6" customFormat="1" ht="15.75" hidden="1" x14ac:dyDescent="0.25">
      <c r="A25" s="15"/>
      <c r="B25" s="16"/>
      <c r="C25" s="11"/>
      <c r="D25" s="41"/>
      <c r="E25" s="18"/>
      <c r="F25" s="18"/>
      <c r="G25" s="18"/>
      <c r="H25" s="18"/>
      <c r="I25" s="8"/>
      <c r="J25" s="10"/>
      <c r="K25" s="10"/>
      <c r="L25" s="10"/>
      <c r="M25" s="100"/>
      <c r="N25" s="10"/>
      <c r="O25" s="10"/>
      <c r="P25" s="10"/>
      <c r="Q25" s="10"/>
      <c r="R25" s="10"/>
      <c r="S25" s="10"/>
      <c r="T25" s="10"/>
      <c r="U25" s="10"/>
      <c r="V25" s="10"/>
      <c r="W25" s="8"/>
      <c r="X25" s="10"/>
      <c r="Y25" s="10"/>
      <c r="Z25" s="10"/>
      <c r="AA25" s="10"/>
      <c r="AB25" s="10"/>
      <c r="AC25" s="10"/>
      <c r="AD25" s="10"/>
      <c r="AE25" s="10"/>
      <c r="AF25" s="33"/>
      <c r="AG25" s="33"/>
      <c r="AH25" s="10"/>
      <c r="AI25" s="10">
        <f t="shared" ref="AI25:AI29" si="22">ROUND(70.2/12033*C25,1)</f>
        <v>0</v>
      </c>
      <c r="AJ25" s="12"/>
      <c r="AK25" s="10">
        <f t="shared" ref="AK25:AK29" si="23">ROUND(70.2/12033*C25,1)</f>
        <v>0</v>
      </c>
      <c r="AL25" s="10"/>
      <c r="AM25" s="10">
        <f t="shared" ref="AM25:AM29" si="24">ROUND(23.7/720.7*D25,1)</f>
        <v>0</v>
      </c>
      <c r="AN25" s="10"/>
      <c r="AO25" s="10"/>
      <c r="AP25" s="10"/>
      <c r="AQ25" s="12"/>
      <c r="AR25" s="10">
        <f t="shared" ref="AR25:AR29" si="25">ROUND(23.7/12033*C25,1)</f>
        <v>0</v>
      </c>
      <c r="AS25" s="10">
        <f t="shared" ref="AS25:AS29" si="26">ROUND(50/12033*C25,1)</f>
        <v>0</v>
      </c>
      <c r="AT25" s="10"/>
      <c r="AU25" s="10"/>
      <c r="AV25" s="10"/>
      <c r="AW25" s="10"/>
      <c r="AX25" s="10"/>
      <c r="AY25" s="10"/>
      <c r="AZ25" s="10"/>
    </row>
    <row r="26" spans="1:53" s="6" customFormat="1" ht="15.75" hidden="1" x14ac:dyDescent="0.25">
      <c r="A26" s="15"/>
      <c r="B26" s="16"/>
      <c r="C26" s="11"/>
      <c r="D26" s="41"/>
      <c r="E26" s="18"/>
      <c r="F26" s="18"/>
      <c r="G26" s="18"/>
      <c r="H26" s="18"/>
      <c r="I26" s="8"/>
      <c r="J26" s="10"/>
      <c r="K26" s="10"/>
      <c r="L26" s="10"/>
      <c r="M26" s="100"/>
      <c r="N26" s="10"/>
      <c r="O26" s="10"/>
      <c r="P26" s="10"/>
      <c r="Q26" s="10"/>
      <c r="R26" s="10"/>
      <c r="S26" s="10"/>
      <c r="T26" s="10"/>
      <c r="U26" s="10"/>
      <c r="V26" s="10"/>
      <c r="W26" s="8"/>
      <c r="X26" s="10"/>
      <c r="Y26" s="10"/>
      <c r="Z26" s="10"/>
      <c r="AA26" s="10"/>
      <c r="AB26" s="10"/>
      <c r="AC26" s="10"/>
      <c r="AD26" s="10"/>
      <c r="AE26" s="10"/>
      <c r="AF26" s="33"/>
      <c r="AG26" s="33"/>
      <c r="AH26" s="10"/>
      <c r="AI26" s="10">
        <f t="shared" si="22"/>
        <v>0</v>
      </c>
      <c r="AJ26" s="12"/>
      <c r="AK26" s="10">
        <f t="shared" si="23"/>
        <v>0</v>
      </c>
      <c r="AL26" s="10"/>
      <c r="AM26" s="10">
        <f t="shared" si="24"/>
        <v>0</v>
      </c>
      <c r="AN26" s="10"/>
      <c r="AO26" s="10"/>
      <c r="AP26" s="10"/>
      <c r="AQ26" s="12"/>
      <c r="AR26" s="10">
        <f t="shared" si="25"/>
        <v>0</v>
      </c>
      <c r="AS26" s="10">
        <f t="shared" si="26"/>
        <v>0</v>
      </c>
      <c r="AT26" s="10"/>
      <c r="AU26" s="10"/>
      <c r="AV26" s="10"/>
      <c r="AW26" s="10"/>
      <c r="AX26" s="10"/>
      <c r="AY26" s="10"/>
      <c r="AZ26" s="10"/>
    </row>
    <row r="27" spans="1:53" s="6" customFormat="1" ht="15.75" hidden="1" x14ac:dyDescent="0.25">
      <c r="A27" s="15"/>
      <c r="B27" s="16"/>
      <c r="C27" s="11"/>
      <c r="D27" s="41"/>
      <c r="E27" s="18"/>
      <c r="F27" s="18"/>
      <c r="G27" s="18"/>
      <c r="H27" s="18"/>
      <c r="I27" s="8"/>
      <c r="J27" s="10"/>
      <c r="K27" s="10"/>
      <c r="L27" s="10"/>
      <c r="M27" s="100"/>
      <c r="N27" s="10"/>
      <c r="O27" s="10"/>
      <c r="P27" s="10"/>
      <c r="Q27" s="10"/>
      <c r="R27" s="10"/>
      <c r="S27" s="10"/>
      <c r="T27" s="10"/>
      <c r="U27" s="10"/>
      <c r="V27" s="10"/>
      <c r="W27" s="8"/>
      <c r="X27" s="10"/>
      <c r="Y27" s="10"/>
      <c r="Z27" s="10"/>
      <c r="AA27" s="10"/>
      <c r="AB27" s="10"/>
      <c r="AC27" s="10"/>
      <c r="AD27" s="10"/>
      <c r="AE27" s="10"/>
      <c r="AF27" s="33"/>
      <c r="AG27" s="33"/>
      <c r="AH27" s="10"/>
      <c r="AI27" s="10">
        <f t="shared" si="22"/>
        <v>0</v>
      </c>
      <c r="AJ27" s="12"/>
      <c r="AK27" s="10">
        <f t="shared" si="23"/>
        <v>0</v>
      </c>
      <c r="AL27" s="10"/>
      <c r="AM27" s="10">
        <f t="shared" si="24"/>
        <v>0</v>
      </c>
      <c r="AN27" s="10"/>
      <c r="AO27" s="10"/>
      <c r="AP27" s="10"/>
      <c r="AQ27" s="12"/>
      <c r="AR27" s="10">
        <f t="shared" si="25"/>
        <v>0</v>
      </c>
      <c r="AS27" s="10">
        <f t="shared" si="26"/>
        <v>0</v>
      </c>
      <c r="AT27" s="10"/>
      <c r="AU27" s="10"/>
      <c r="AV27" s="10"/>
      <c r="AW27" s="10"/>
      <c r="AX27" s="10"/>
      <c r="AY27" s="10"/>
      <c r="AZ27" s="10"/>
    </row>
    <row r="28" spans="1:53" s="6" customFormat="1" ht="15.75" hidden="1" x14ac:dyDescent="0.25">
      <c r="A28" s="15"/>
      <c r="B28" s="16"/>
      <c r="C28" s="11"/>
      <c r="D28" s="41"/>
      <c r="E28" s="18"/>
      <c r="F28" s="18"/>
      <c r="G28" s="18"/>
      <c r="H28" s="18"/>
      <c r="I28" s="8"/>
      <c r="J28" s="10"/>
      <c r="K28" s="10"/>
      <c r="L28" s="10"/>
      <c r="M28" s="100"/>
      <c r="N28" s="10"/>
      <c r="O28" s="10"/>
      <c r="P28" s="10"/>
      <c r="Q28" s="10"/>
      <c r="R28" s="10"/>
      <c r="S28" s="10"/>
      <c r="T28" s="10"/>
      <c r="U28" s="10"/>
      <c r="V28" s="10"/>
      <c r="W28" s="8"/>
      <c r="X28" s="10"/>
      <c r="Y28" s="10"/>
      <c r="Z28" s="10"/>
      <c r="AA28" s="10"/>
      <c r="AB28" s="10"/>
      <c r="AC28" s="10"/>
      <c r="AD28" s="10"/>
      <c r="AE28" s="10"/>
      <c r="AF28" s="33"/>
      <c r="AG28" s="33"/>
      <c r="AH28" s="10"/>
      <c r="AI28" s="10">
        <f t="shared" si="22"/>
        <v>0</v>
      </c>
      <c r="AJ28" s="12"/>
      <c r="AK28" s="10">
        <f t="shared" si="23"/>
        <v>0</v>
      </c>
      <c r="AL28" s="10"/>
      <c r="AM28" s="10">
        <f t="shared" si="24"/>
        <v>0</v>
      </c>
      <c r="AN28" s="10"/>
      <c r="AO28" s="10"/>
      <c r="AP28" s="10"/>
      <c r="AQ28" s="12"/>
      <c r="AR28" s="10">
        <f t="shared" si="25"/>
        <v>0</v>
      </c>
      <c r="AS28" s="10">
        <f t="shared" si="26"/>
        <v>0</v>
      </c>
      <c r="AT28" s="10"/>
      <c r="AU28" s="10"/>
      <c r="AV28" s="10"/>
      <c r="AW28" s="10"/>
      <c r="AX28" s="10"/>
      <c r="AY28" s="10"/>
      <c r="AZ28" s="10"/>
    </row>
    <row r="29" spans="1:53" s="6" customFormat="1" ht="15.75" hidden="1" x14ac:dyDescent="0.25">
      <c r="A29" s="15"/>
      <c r="B29" s="16"/>
      <c r="C29" s="11"/>
      <c r="D29" s="41"/>
      <c r="E29" s="18"/>
      <c r="F29" s="18"/>
      <c r="G29" s="18"/>
      <c r="H29" s="18"/>
      <c r="I29" s="8"/>
      <c r="J29" s="10"/>
      <c r="K29" s="10"/>
      <c r="L29" s="10"/>
      <c r="M29" s="100"/>
      <c r="N29" s="10"/>
      <c r="O29" s="10"/>
      <c r="P29" s="10"/>
      <c r="Q29" s="10"/>
      <c r="R29" s="10"/>
      <c r="S29" s="10"/>
      <c r="T29" s="10"/>
      <c r="U29" s="10"/>
      <c r="V29" s="10"/>
      <c r="W29" s="8"/>
      <c r="X29" s="10"/>
      <c r="Y29" s="10"/>
      <c r="Z29" s="10"/>
      <c r="AA29" s="10"/>
      <c r="AB29" s="10"/>
      <c r="AC29" s="10"/>
      <c r="AD29" s="10"/>
      <c r="AE29" s="10"/>
      <c r="AF29" s="33"/>
      <c r="AG29" s="33"/>
      <c r="AH29" s="10"/>
      <c r="AI29" s="10">
        <f t="shared" si="22"/>
        <v>0</v>
      </c>
      <c r="AJ29" s="12"/>
      <c r="AK29" s="10">
        <f t="shared" si="23"/>
        <v>0</v>
      </c>
      <c r="AL29" s="10"/>
      <c r="AM29" s="10">
        <f t="shared" si="24"/>
        <v>0</v>
      </c>
      <c r="AN29" s="10"/>
      <c r="AO29" s="10"/>
      <c r="AP29" s="10"/>
      <c r="AQ29" s="12"/>
      <c r="AR29" s="10">
        <f t="shared" si="25"/>
        <v>0</v>
      </c>
      <c r="AS29" s="10">
        <f t="shared" si="26"/>
        <v>0</v>
      </c>
      <c r="AT29" s="10"/>
      <c r="AU29" s="10"/>
      <c r="AV29" s="10"/>
      <c r="AW29" s="10"/>
      <c r="AX29" s="10"/>
      <c r="AY29" s="10"/>
      <c r="AZ29" s="10"/>
    </row>
    <row r="30" spans="1:53" s="21" customFormat="1" ht="42" hidden="1" customHeight="1" x14ac:dyDescent="0.2">
      <c r="A30" s="23"/>
      <c r="B30" s="24"/>
      <c r="C30" s="119" t="s">
        <v>40</v>
      </c>
      <c r="D30" s="120"/>
      <c r="E30" s="22"/>
      <c r="F30" s="19"/>
      <c r="G30" s="19"/>
      <c r="H30" s="19"/>
      <c r="I30" s="20"/>
      <c r="J30" s="20"/>
      <c r="K30" s="20"/>
      <c r="L30" s="20"/>
      <c r="M30" s="101"/>
      <c r="N30" s="20"/>
      <c r="O30" s="20"/>
      <c r="P30" s="20"/>
      <c r="Q30" s="20"/>
      <c r="R30" s="20"/>
      <c r="S30" s="105"/>
      <c r="T30" s="20"/>
      <c r="U30" s="20"/>
      <c r="W30" s="20"/>
    </row>
    <row r="31" spans="1:53" x14ac:dyDescent="0.2">
      <c r="S31" s="106"/>
    </row>
    <row r="32" spans="1:53" x14ac:dyDescent="0.2">
      <c r="S32" s="106"/>
    </row>
    <row r="33" spans="19:19" x14ac:dyDescent="0.2">
      <c r="S33" s="106"/>
    </row>
    <row r="34" spans="19:19" x14ac:dyDescent="0.2">
      <c r="S34" s="106"/>
    </row>
    <row r="35" spans="19:19" x14ac:dyDescent="0.2">
      <c r="S35" s="106"/>
    </row>
    <row r="36" spans="19:19" x14ac:dyDescent="0.2">
      <c r="S36" s="106"/>
    </row>
    <row r="37" spans="19:19" x14ac:dyDescent="0.2">
      <c r="S37" s="106"/>
    </row>
    <row r="38" spans="19:19" x14ac:dyDescent="0.2">
      <c r="S38" s="106"/>
    </row>
    <row r="39" spans="19:19" x14ac:dyDescent="0.2">
      <c r="S39" s="106"/>
    </row>
    <row r="40" spans="19:19" x14ac:dyDescent="0.2">
      <c r="S40" s="106"/>
    </row>
    <row r="41" spans="19:19" x14ac:dyDescent="0.2">
      <c r="S41" s="106"/>
    </row>
    <row r="42" spans="19:19" x14ac:dyDescent="0.2">
      <c r="S42" s="106"/>
    </row>
    <row r="43" spans="19:19" x14ac:dyDescent="0.2">
      <c r="S43" s="106"/>
    </row>
    <row r="44" spans="19:19" x14ac:dyDescent="0.2">
      <c r="S44" s="106"/>
    </row>
    <row r="45" spans="19:19" x14ac:dyDescent="0.2">
      <c r="S45" s="106"/>
    </row>
    <row r="46" spans="19:19" x14ac:dyDescent="0.2">
      <c r="S46" s="106"/>
    </row>
    <row r="47" spans="19:19" x14ac:dyDescent="0.2">
      <c r="S47" s="106"/>
    </row>
    <row r="48" spans="19:19" x14ac:dyDescent="0.2">
      <c r="S48" s="106"/>
    </row>
    <row r="49" spans="19:19" x14ac:dyDescent="0.2">
      <c r="S49" s="106"/>
    </row>
    <row r="50" spans="19:19" x14ac:dyDescent="0.2">
      <c r="S50" s="106"/>
    </row>
    <row r="51" spans="19:19" x14ac:dyDescent="0.2">
      <c r="S51" s="106"/>
    </row>
    <row r="52" spans="19:19" x14ac:dyDescent="0.2">
      <c r="S52" s="106"/>
    </row>
    <row r="53" spans="19:19" x14ac:dyDescent="0.2">
      <c r="S53" s="106"/>
    </row>
    <row r="54" spans="19:19" x14ac:dyDescent="0.2">
      <c r="S54" s="106"/>
    </row>
    <row r="55" spans="19:19" x14ac:dyDescent="0.2">
      <c r="S55" s="106"/>
    </row>
    <row r="56" spans="19:19" x14ac:dyDescent="0.2">
      <c r="S56" s="106"/>
    </row>
    <row r="57" spans="19:19" x14ac:dyDescent="0.2">
      <c r="S57" s="106"/>
    </row>
    <row r="58" spans="19:19" x14ac:dyDescent="0.2">
      <c r="S58" s="106"/>
    </row>
    <row r="59" spans="19:19" x14ac:dyDescent="0.2">
      <c r="S59" s="106"/>
    </row>
    <row r="60" spans="19:19" x14ac:dyDescent="0.2">
      <c r="S60" s="106"/>
    </row>
    <row r="61" spans="19:19" x14ac:dyDescent="0.2">
      <c r="S61" s="106"/>
    </row>
    <row r="62" spans="19:19" x14ac:dyDescent="0.2">
      <c r="S62" s="106"/>
    </row>
    <row r="63" spans="19:19" x14ac:dyDescent="0.2">
      <c r="S63" s="106"/>
    </row>
    <row r="64" spans="19:19" x14ac:dyDescent="0.2">
      <c r="S64" s="106"/>
    </row>
    <row r="65" spans="19:19" x14ac:dyDescent="0.2">
      <c r="S65" s="106"/>
    </row>
    <row r="66" spans="19:19" x14ac:dyDescent="0.2">
      <c r="S66" s="106"/>
    </row>
    <row r="67" spans="19:19" x14ac:dyDescent="0.2">
      <c r="S67" s="106"/>
    </row>
    <row r="68" spans="19:19" x14ac:dyDescent="0.2">
      <c r="S68" s="106"/>
    </row>
    <row r="69" spans="19:19" x14ac:dyDescent="0.2">
      <c r="S69" s="106"/>
    </row>
    <row r="70" spans="19:19" x14ac:dyDescent="0.2">
      <c r="S70" s="106"/>
    </row>
    <row r="71" spans="19:19" x14ac:dyDescent="0.2">
      <c r="S71" s="106"/>
    </row>
    <row r="72" spans="19:19" x14ac:dyDescent="0.2">
      <c r="S72" s="106"/>
    </row>
    <row r="73" spans="19:19" x14ac:dyDescent="0.2">
      <c r="S73" s="106"/>
    </row>
    <row r="74" spans="19:19" x14ac:dyDescent="0.2">
      <c r="S74" s="106"/>
    </row>
    <row r="75" spans="19:19" x14ac:dyDescent="0.2">
      <c r="S75" s="106"/>
    </row>
    <row r="76" spans="19:19" x14ac:dyDescent="0.2">
      <c r="S76" s="106"/>
    </row>
    <row r="77" spans="19:19" x14ac:dyDescent="0.2">
      <c r="S77" s="106"/>
    </row>
    <row r="78" spans="19:19" x14ac:dyDescent="0.2">
      <c r="S78" s="106"/>
    </row>
    <row r="79" spans="19:19" x14ac:dyDescent="0.2">
      <c r="S79" s="106"/>
    </row>
    <row r="80" spans="19:19" x14ac:dyDescent="0.2">
      <c r="S80" s="106"/>
    </row>
    <row r="81" spans="19:19" x14ac:dyDescent="0.2">
      <c r="S81" s="106"/>
    </row>
    <row r="82" spans="19:19" x14ac:dyDescent="0.2">
      <c r="S82" s="106"/>
    </row>
    <row r="83" spans="19:19" x14ac:dyDescent="0.2">
      <c r="S83" s="106"/>
    </row>
    <row r="84" spans="19:19" x14ac:dyDescent="0.2">
      <c r="S84" s="106"/>
    </row>
    <row r="85" spans="19:19" x14ac:dyDescent="0.2">
      <c r="S85" s="106"/>
    </row>
    <row r="86" spans="19:19" x14ac:dyDescent="0.2">
      <c r="S86" s="106"/>
    </row>
    <row r="87" spans="19:19" x14ac:dyDescent="0.2">
      <c r="S87" s="106"/>
    </row>
    <row r="88" spans="19:19" x14ac:dyDescent="0.2">
      <c r="S88" s="106"/>
    </row>
    <row r="89" spans="19:19" x14ac:dyDescent="0.2">
      <c r="S89" s="106"/>
    </row>
    <row r="90" spans="19:19" x14ac:dyDescent="0.2">
      <c r="S90" s="106"/>
    </row>
    <row r="91" spans="19:19" x14ac:dyDescent="0.2">
      <c r="S91" s="106"/>
    </row>
    <row r="92" spans="19:19" x14ac:dyDescent="0.2">
      <c r="S92" s="106"/>
    </row>
    <row r="93" spans="19:19" x14ac:dyDescent="0.2">
      <c r="S93" s="106"/>
    </row>
    <row r="94" spans="19:19" x14ac:dyDescent="0.2">
      <c r="S94" s="106"/>
    </row>
    <row r="95" spans="19:19" x14ac:dyDescent="0.2">
      <c r="S95" s="106"/>
    </row>
    <row r="96" spans="19:19" x14ac:dyDescent="0.2">
      <c r="S96" s="106"/>
    </row>
    <row r="97" spans="19:19" x14ac:dyDescent="0.2">
      <c r="S97" s="106"/>
    </row>
    <row r="98" spans="19:19" x14ac:dyDescent="0.2">
      <c r="S98" s="106"/>
    </row>
    <row r="99" spans="19:19" x14ac:dyDescent="0.2">
      <c r="S99" s="106"/>
    </row>
    <row r="100" spans="19:19" x14ac:dyDescent="0.2">
      <c r="S100" s="106"/>
    </row>
    <row r="101" spans="19:19" x14ac:dyDescent="0.2">
      <c r="S101" s="106"/>
    </row>
    <row r="102" spans="19:19" x14ac:dyDescent="0.2">
      <c r="S102" s="106"/>
    </row>
    <row r="103" spans="19:19" x14ac:dyDescent="0.2">
      <c r="S103" s="106"/>
    </row>
    <row r="104" spans="19:19" x14ac:dyDescent="0.2">
      <c r="S104" s="106"/>
    </row>
    <row r="105" spans="19:19" x14ac:dyDescent="0.2">
      <c r="S105" s="106"/>
    </row>
    <row r="106" spans="19:19" x14ac:dyDescent="0.2">
      <c r="S106" s="106"/>
    </row>
    <row r="107" spans="19:19" x14ac:dyDescent="0.2">
      <c r="S107" s="106"/>
    </row>
    <row r="108" spans="19:19" x14ac:dyDescent="0.2">
      <c r="S108" s="106"/>
    </row>
    <row r="109" spans="19:19" x14ac:dyDescent="0.2">
      <c r="S109" s="106"/>
    </row>
    <row r="110" spans="19:19" x14ac:dyDescent="0.2">
      <c r="S110" s="106"/>
    </row>
    <row r="111" spans="19:19" x14ac:dyDescent="0.2">
      <c r="S111" s="106"/>
    </row>
    <row r="112" spans="19:19" x14ac:dyDescent="0.2">
      <c r="S112" s="106"/>
    </row>
    <row r="113" spans="19:19" x14ac:dyDescent="0.2">
      <c r="S113" s="106"/>
    </row>
    <row r="114" spans="19:19" x14ac:dyDescent="0.2">
      <c r="S114" s="106"/>
    </row>
    <row r="115" spans="19:19" x14ac:dyDescent="0.2">
      <c r="S115" s="106"/>
    </row>
    <row r="116" spans="19:19" x14ac:dyDescent="0.2">
      <c r="S116" s="106"/>
    </row>
    <row r="117" spans="19:19" x14ac:dyDescent="0.2">
      <c r="S117" s="106"/>
    </row>
    <row r="118" spans="19:19" x14ac:dyDescent="0.2">
      <c r="S118" s="106"/>
    </row>
    <row r="119" spans="19:19" x14ac:dyDescent="0.2">
      <c r="S119" s="106"/>
    </row>
    <row r="120" spans="19:19" x14ac:dyDescent="0.2">
      <c r="S120" s="106"/>
    </row>
    <row r="121" spans="19:19" x14ac:dyDescent="0.2">
      <c r="S121" s="106"/>
    </row>
    <row r="122" spans="19:19" x14ac:dyDescent="0.2">
      <c r="S122" s="106"/>
    </row>
    <row r="123" spans="19:19" x14ac:dyDescent="0.2">
      <c r="S123" s="106"/>
    </row>
    <row r="124" spans="19:19" x14ac:dyDescent="0.2">
      <c r="S124" s="106"/>
    </row>
    <row r="125" spans="19:19" x14ac:dyDescent="0.2">
      <c r="S125" s="106"/>
    </row>
    <row r="126" spans="19:19" x14ac:dyDescent="0.2">
      <c r="S126" s="106"/>
    </row>
    <row r="127" spans="19:19" x14ac:dyDescent="0.2">
      <c r="S127" s="106"/>
    </row>
    <row r="128" spans="19:19" x14ac:dyDescent="0.2">
      <c r="S128" s="106"/>
    </row>
    <row r="129" spans="19:19" x14ac:dyDescent="0.2">
      <c r="S129" s="106"/>
    </row>
    <row r="130" spans="19:19" x14ac:dyDescent="0.2">
      <c r="S130" s="106"/>
    </row>
    <row r="131" spans="19:19" x14ac:dyDescent="0.2">
      <c r="S131" s="106"/>
    </row>
    <row r="132" spans="19:19" x14ac:dyDescent="0.2">
      <c r="S132" s="106"/>
    </row>
    <row r="133" spans="19:19" x14ac:dyDescent="0.2">
      <c r="S133" s="106"/>
    </row>
    <row r="134" spans="19:19" x14ac:dyDescent="0.2">
      <c r="S134" s="106"/>
    </row>
    <row r="135" spans="19:19" x14ac:dyDescent="0.2">
      <c r="S135" s="106"/>
    </row>
    <row r="136" spans="19:19" x14ac:dyDescent="0.2">
      <c r="S136" s="106"/>
    </row>
    <row r="137" spans="19:19" x14ac:dyDescent="0.2">
      <c r="S137" s="106"/>
    </row>
    <row r="138" spans="19:19" x14ac:dyDescent="0.2">
      <c r="S138" s="106"/>
    </row>
    <row r="139" spans="19:19" x14ac:dyDescent="0.2">
      <c r="S139" s="106"/>
    </row>
    <row r="140" spans="19:19" x14ac:dyDescent="0.2">
      <c r="S140" s="106"/>
    </row>
    <row r="141" spans="19:19" x14ac:dyDescent="0.2">
      <c r="S141" s="106"/>
    </row>
    <row r="142" spans="19:19" x14ac:dyDescent="0.2">
      <c r="S142" s="106"/>
    </row>
    <row r="143" spans="19:19" x14ac:dyDescent="0.2">
      <c r="S143" s="106"/>
    </row>
    <row r="144" spans="19:19" x14ac:dyDescent="0.2">
      <c r="S144" s="106"/>
    </row>
    <row r="145" spans="19:19" x14ac:dyDescent="0.2">
      <c r="S145" s="106"/>
    </row>
    <row r="146" spans="19:19" x14ac:dyDescent="0.2">
      <c r="S146" s="106"/>
    </row>
    <row r="147" spans="19:19" x14ac:dyDescent="0.2">
      <c r="S147" s="106"/>
    </row>
    <row r="148" spans="19:19" x14ac:dyDescent="0.2">
      <c r="S148" s="106"/>
    </row>
    <row r="149" spans="19:19" x14ac:dyDescent="0.2">
      <c r="S149" s="106"/>
    </row>
    <row r="150" spans="19:19" x14ac:dyDescent="0.2">
      <c r="S150" s="106"/>
    </row>
    <row r="151" spans="19:19" x14ac:dyDescent="0.2">
      <c r="S151" s="106"/>
    </row>
    <row r="152" spans="19:19" x14ac:dyDescent="0.2">
      <c r="S152" s="106"/>
    </row>
    <row r="153" spans="19:19" x14ac:dyDescent="0.2">
      <c r="S153" s="106"/>
    </row>
    <row r="154" spans="19:19" x14ac:dyDescent="0.2">
      <c r="S154" s="106"/>
    </row>
    <row r="155" spans="19:19" x14ac:dyDescent="0.2">
      <c r="S155" s="106"/>
    </row>
    <row r="156" spans="19:19" x14ac:dyDescent="0.2">
      <c r="S156" s="106"/>
    </row>
    <row r="157" spans="19:19" x14ac:dyDescent="0.2">
      <c r="S157" s="106"/>
    </row>
    <row r="158" spans="19:19" x14ac:dyDescent="0.2">
      <c r="S158" s="106"/>
    </row>
    <row r="159" spans="19:19" x14ac:dyDescent="0.2">
      <c r="S159" s="106"/>
    </row>
    <row r="160" spans="19:19" x14ac:dyDescent="0.2">
      <c r="S160" s="106"/>
    </row>
    <row r="161" spans="19:19" x14ac:dyDescent="0.2">
      <c r="S161" s="106"/>
    </row>
    <row r="162" spans="19:19" x14ac:dyDescent="0.2">
      <c r="S162" s="106"/>
    </row>
    <row r="163" spans="19:19" x14ac:dyDescent="0.2">
      <c r="S163" s="106"/>
    </row>
    <row r="164" spans="19:19" x14ac:dyDescent="0.2">
      <c r="S164" s="106"/>
    </row>
    <row r="165" spans="19:19" x14ac:dyDescent="0.2">
      <c r="S165" s="106"/>
    </row>
    <row r="166" spans="19:19" x14ac:dyDescent="0.2">
      <c r="S166" s="106"/>
    </row>
    <row r="167" spans="19:19" x14ac:dyDescent="0.2">
      <c r="S167" s="106"/>
    </row>
    <row r="168" spans="19:19" x14ac:dyDescent="0.2">
      <c r="S168" s="106"/>
    </row>
    <row r="169" spans="19:19" x14ac:dyDescent="0.2">
      <c r="S169" s="106"/>
    </row>
    <row r="170" spans="19:19" x14ac:dyDescent="0.2">
      <c r="S170" s="106"/>
    </row>
    <row r="171" spans="19:19" x14ac:dyDescent="0.2">
      <c r="S171" s="106"/>
    </row>
    <row r="172" spans="19:19" x14ac:dyDescent="0.2">
      <c r="S172" s="106"/>
    </row>
    <row r="173" spans="19:19" x14ac:dyDescent="0.2">
      <c r="S173" s="106"/>
    </row>
    <row r="174" spans="19:19" x14ac:dyDescent="0.2">
      <c r="S174" s="106"/>
    </row>
    <row r="175" spans="19:19" x14ac:dyDescent="0.2">
      <c r="S175" s="106"/>
    </row>
    <row r="176" spans="19:19" x14ac:dyDescent="0.2">
      <c r="S176" s="106"/>
    </row>
    <row r="177" spans="19:19" x14ac:dyDescent="0.2">
      <c r="S177" s="106"/>
    </row>
    <row r="178" spans="19:19" x14ac:dyDescent="0.2">
      <c r="S178" s="106"/>
    </row>
    <row r="179" spans="19:19" x14ac:dyDescent="0.2">
      <c r="S179" s="106"/>
    </row>
    <row r="180" spans="19:19" x14ac:dyDescent="0.2">
      <c r="S180" s="106"/>
    </row>
    <row r="181" spans="19:19" x14ac:dyDescent="0.2">
      <c r="S181" s="106"/>
    </row>
    <row r="182" spans="19:19" x14ac:dyDescent="0.2">
      <c r="S182" s="106"/>
    </row>
    <row r="183" spans="19:19" x14ac:dyDescent="0.2">
      <c r="S183" s="106"/>
    </row>
    <row r="184" spans="19:19" x14ac:dyDescent="0.2">
      <c r="S184" s="106"/>
    </row>
    <row r="185" spans="19:19" x14ac:dyDescent="0.2">
      <c r="S185" s="106"/>
    </row>
    <row r="186" spans="19:19" x14ac:dyDescent="0.2">
      <c r="S186" s="106"/>
    </row>
    <row r="187" spans="19:19" x14ac:dyDescent="0.2">
      <c r="S187" s="106"/>
    </row>
    <row r="188" spans="19:19" x14ac:dyDescent="0.2">
      <c r="S188" s="106"/>
    </row>
    <row r="189" spans="19:19" x14ac:dyDescent="0.2">
      <c r="S189" s="106"/>
    </row>
    <row r="190" spans="19:19" x14ac:dyDescent="0.2">
      <c r="S190" s="106"/>
    </row>
    <row r="191" spans="19:19" x14ac:dyDescent="0.2">
      <c r="S191" s="106"/>
    </row>
    <row r="192" spans="19:19" x14ac:dyDescent="0.2">
      <c r="S192" s="106"/>
    </row>
    <row r="193" spans="19:19" x14ac:dyDescent="0.2">
      <c r="S193" s="106"/>
    </row>
    <row r="194" spans="19:19" x14ac:dyDescent="0.2">
      <c r="S194" s="106"/>
    </row>
    <row r="195" spans="19:19" x14ac:dyDescent="0.2">
      <c r="S195" s="106"/>
    </row>
    <row r="196" spans="19:19" x14ac:dyDescent="0.2">
      <c r="S196" s="106"/>
    </row>
    <row r="197" spans="19:19" x14ac:dyDescent="0.2">
      <c r="S197" s="106"/>
    </row>
    <row r="198" spans="19:19" x14ac:dyDescent="0.2">
      <c r="S198" s="106"/>
    </row>
    <row r="199" spans="19:19" x14ac:dyDescent="0.2">
      <c r="S199" s="106"/>
    </row>
    <row r="200" spans="19:19" x14ac:dyDescent="0.2">
      <c r="S200" s="106"/>
    </row>
    <row r="201" spans="19:19" x14ac:dyDescent="0.2">
      <c r="S201" s="106"/>
    </row>
    <row r="202" spans="19:19" x14ac:dyDescent="0.2">
      <c r="S202" s="106"/>
    </row>
    <row r="203" spans="19:19" x14ac:dyDescent="0.2">
      <c r="S203" s="106"/>
    </row>
    <row r="204" spans="19:19" x14ac:dyDescent="0.2">
      <c r="S204" s="106"/>
    </row>
    <row r="205" spans="19:19" x14ac:dyDescent="0.2">
      <c r="S205" s="106"/>
    </row>
    <row r="206" spans="19:19" x14ac:dyDescent="0.2">
      <c r="S206" s="106"/>
    </row>
    <row r="207" spans="19:19" x14ac:dyDescent="0.2">
      <c r="S207" s="106"/>
    </row>
    <row r="208" spans="19:19" x14ac:dyDescent="0.2">
      <c r="S208" s="106"/>
    </row>
    <row r="209" spans="19:19" x14ac:dyDescent="0.2">
      <c r="S209" s="106"/>
    </row>
    <row r="210" spans="19:19" x14ac:dyDescent="0.2">
      <c r="S210" s="106"/>
    </row>
    <row r="211" spans="19:19" x14ac:dyDescent="0.2">
      <c r="S211" s="106"/>
    </row>
    <row r="212" spans="19:19" x14ac:dyDescent="0.2">
      <c r="S212" s="106"/>
    </row>
    <row r="213" spans="19:19" x14ac:dyDescent="0.2">
      <c r="S213" s="106"/>
    </row>
    <row r="214" spans="19:19" x14ac:dyDescent="0.2">
      <c r="S214" s="106"/>
    </row>
    <row r="215" spans="19:19" x14ac:dyDescent="0.2">
      <c r="S215" s="106"/>
    </row>
    <row r="216" spans="19:19" x14ac:dyDescent="0.2">
      <c r="S216" s="106"/>
    </row>
    <row r="217" spans="19:19" x14ac:dyDescent="0.2">
      <c r="S217" s="106"/>
    </row>
    <row r="218" spans="19:19" x14ac:dyDescent="0.2">
      <c r="S218" s="106"/>
    </row>
    <row r="219" spans="19:19" x14ac:dyDescent="0.2">
      <c r="S219" s="106"/>
    </row>
    <row r="220" spans="19:19" x14ac:dyDescent="0.2">
      <c r="S220" s="106"/>
    </row>
    <row r="221" spans="19:19" x14ac:dyDescent="0.2">
      <c r="S221" s="106"/>
    </row>
    <row r="222" spans="19:19" x14ac:dyDescent="0.2">
      <c r="S222" s="106"/>
    </row>
    <row r="223" spans="19:19" x14ac:dyDescent="0.2">
      <c r="S223" s="106"/>
    </row>
    <row r="224" spans="19:19" x14ac:dyDescent="0.2">
      <c r="S224" s="106"/>
    </row>
    <row r="225" spans="19:19" x14ac:dyDescent="0.2">
      <c r="S225" s="106"/>
    </row>
    <row r="226" spans="19:19" x14ac:dyDescent="0.2">
      <c r="S226" s="106"/>
    </row>
    <row r="227" spans="19:19" x14ac:dyDescent="0.2">
      <c r="S227" s="106"/>
    </row>
    <row r="228" spans="19:19" x14ac:dyDescent="0.2">
      <c r="S228" s="106"/>
    </row>
    <row r="229" spans="19:19" x14ac:dyDescent="0.2">
      <c r="S229" s="106"/>
    </row>
    <row r="230" spans="19:19" x14ac:dyDescent="0.2">
      <c r="S230" s="106"/>
    </row>
    <row r="231" spans="19:19" x14ac:dyDescent="0.2">
      <c r="S231" s="106"/>
    </row>
    <row r="232" spans="19:19" x14ac:dyDescent="0.2">
      <c r="S232" s="106"/>
    </row>
    <row r="233" spans="19:19" x14ac:dyDescent="0.2">
      <c r="S233" s="106"/>
    </row>
    <row r="234" spans="19:19" x14ac:dyDescent="0.2">
      <c r="S234" s="106"/>
    </row>
    <row r="235" spans="19:19" x14ac:dyDescent="0.2">
      <c r="S235" s="106"/>
    </row>
    <row r="236" spans="19:19" x14ac:dyDescent="0.2">
      <c r="S236" s="106"/>
    </row>
    <row r="237" spans="19:19" x14ac:dyDescent="0.2">
      <c r="S237" s="106"/>
    </row>
    <row r="238" spans="19:19" x14ac:dyDescent="0.2">
      <c r="S238" s="106"/>
    </row>
    <row r="239" spans="19:19" x14ac:dyDescent="0.2">
      <c r="S239" s="106"/>
    </row>
    <row r="240" spans="19:19" x14ac:dyDescent="0.2">
      <c r="S240" s="106"/>
    </row>
    <row r="241" spans="19:19" x14ac:dyDescent="0.2">
      <c r="S241" s="106"/>
    </row>
    <row r="242" spans="19:19" x14ac:dyDescent="0.2">
      <c r="S242" s="106"/>
    </row>
    <row r="243" spans="19:19" x14ac:dyDescent="0.2">
      <c r="S243" s="106"/>
    </row>
    <row r="244" spans="19:19" x14ac:dyDescent="0.2">
      <c r="S244" s="106"/>
    </row>
    <row r="245" spans="19:19" x14ac:dyDescent="0.2">
      <c r="S245" s="106"/>
    </row>
    <row r="246" spans="19:19" x14ac:dyDescent="0.2">
      <c r="S246" s="106"/>
    </row>
    <row r="247" spans="19:19" x14ac:dyDescent="0.2">
      <c r="S247" s="106"/>
    </row>
    <row r="248" spans="19:19" x14ac:dyDescent="0.2">
      <c r="S248" s="106"/>
    </row>
    <row r="249" spans="19:19" x14ac:dyDescent="0.2">
      <c r="S249" s="106"/>
    </row>
    <row r="250" spans="19:19" x14ac:dyDescent="0.2">
      <c r="S250" s="106"/>
    </row>
    <row r="251" spans="19:19" x14ac:dyDescent="0.2">
      <c r="S251" s="106"/>
    </row>
    <row r="252" spans="19:19" x14ac:dyDescent="0.2">
      <c r="S252" s="106"/>
    </row>
    <row r="253" spans="19:19" x14ac:dyDescent="0.2">
      <c r="S253" s="106"/>
    </row>
    <row r="254" spans="19:19" x14ac:dyDescent="0.2">
      <c r="S254" s="106"/>
    </row>
    <row r="255" spans="19:19" x14ac:dyDescent="0.2">
      <c r="S255" s="106"/>
    </row>
    <row r="256" spans="19:19" x14ac:dyDescent="0.2">
      <c r="S256" s="106"/>
    </row>
    <row r="257" spans="19:19" x14ac:dyDescent="0.2">
      <c r="S257" s="106"/>
    </row>
    <row r="258" spans="19:19" x14ac:dyDescent="0.2">
      <c r="S258" s="106"/>
    </row>
    <row r="259" spans="19:19" x14ac:dyDescent="0.2">
      <c r="S259" s="106"/>
    </row>
    <row r="260" spans="19:19" x14ac:dyDescent="0.2">
      <c r="S260" s="106"/>
    </row>
    <row r="261" spans="19:19" x14ac:dyDescent="0.2">
      <c r="S261" s="106"/>
    </row>
    <row r="262" spans="19:19" x14ac:dyDescent="0.2">
      <c r="S262" s="106"/>
    </row>
    <row r="263" spans="19:19" x14ac:dyDescent="0.2">
      <c r="S263" s="106"/>
    </row>
    <row r="264" spans="19:19" x14ac:dyDescent="0.2">
      <c r="S264" s="106"/>
    </row>
    <row r="265" spans="19:19" x14ac:dyDescent="0.2">
      <c r="S265" s="106"/>
    </row>
    <row r="266" spans="19:19" x14ac:dyDescent="0.2">
      <c r="S266" s="106"/>
    </row>
    <row r="267" spans="19:19" x14ac:dyDescent="0.2">
      <c r="S267" s="106"/>
    </row>
    <row r="268" spans="19:19" x14ac:dyDescent="0.2">
      <c r="S268" s="106"/>
    </row>
    <row r="269" spans="19:19" x14ac:dyDescent="0.2">
      <c r="S269" s="106"/>
    </row>
    <row r="270" spans="19:19" x14ac:dyDescent="0.2">
      <c r="S270" s="106"/>
    </row>
    <row r="271" spans="19:19" x14ac:dyDescent="0.2">
      <c r="S271" s="106"/>
    </row>
    <row r="272" spans="19:19" x14ac:dyDescent="0.2">
      <c r="S272" s="106"/>
    </row>
    <row r="273" spans="19:19" x14ac:dyDescent="0.2">
      <c r="S273" s="106"/>
    </row>
    <row r="274" spans="19:19" x14ac:dyDescent="0.2">
      <c r="S274" s="106"/>
    </row>
    <row r="275" spans="19:19" x14ac:dyDescent="0.2">
      <c r="S275" s="106"/>
    </row>
    <row r="276" spans="19:19" x14ac:dyDescent="0.2">
      <c r="S276" s="106"/>
    </row>
    <row r="277" spans="19:19" x14ac:dyDescent="0.2">
      <c r="S277" s="106"/>
    </row>
    <row r="278" spans="19:19" x14ac:dyDescent="0.2">
      <c r="S278" s="106"/>
    </row>
    <row r="279" spans="19:19" x14ac:dyDescent="0.2">
      <c r="S279" s="106"/>
    </row>
    <row r="280" spans="19:19" x14ac:dyDescent="0.2">
      <c r="S280" s="106"/>
    </row>
    <row r="281" spans="19:19" x14ac:dyDescent="0.2">
      <c r="S281" s="106"/>
    </row>
    <row r="282" spans="19:19" x14ac:dyDescent="0.2">
      <c r="S282" s="106"/>
    </row>
    <row r="283" spans="19:19" x14ac:dyDescent="0.2">
      <c r="S283" s="106"/>
    </row>
    <row r="284" spans="19:19" x14ac:dyDescent="0.2">
      <c r="S284" s="106"/>
    </row>
    <row r="285" spans="19:19" x14ac:dyDescent="0.2">
      <c r="S285" s="106"/>
    </row>
    <row r="286" spans="19:19" x14ac:dyDescent="0.2">
      <c r="S286" s="106"/>
    </row>
    <row r="287" spans="19:19" x14ac:dyDescent="0.2">
      <c r="S287" s="106"/>
    </row>
    <row r="288" spans="19:19" x14ac:dyDescent="0.2">
      <c r="S288" s="106"/>
    </row>
    <row r="289" spans="19:19" x14ac:dyDescent="0.2">
      <c r="S289" s="106"/>
    </row>
    <row r="290" spans="19:19" x14ac:dyDescent="0.2">
      <c r="S290" s="106"/>
    </row>
    <row r="291" spans="19:19" x14ac:dyDescent="0.2">
      <c r="S291" s="106"/>
    </row>
    <row r="292" spans="19:19" x14ac:dyDescent="0.2">
      <c r="S292" s="106"/>
    </row>
    <row r="293" spans="19:19" x14ac:dyDescent="0.2">
      <c r="S293" s="106"/>
    </row>
    <row r="294" spans="19:19" x14ac:dyDescent="0.2">
      <c r="S294" s="106"/>
    </row>
    <row r="295" spans="19:19" x14ac:dyDescent="0.2">
      <c r="S295" s="106"/>
    </row>
    <row r="296" spans="19:19" x14ac:dyDescent="0.2">
      <c r="S296" s="106"/>
    </row>
    <row r="297" spans="19:19" x14ac:dyDescent="0.2">
      <c r="S297" s="106"/>
    </row>
    <row r="298" spans="19:19" x14ac:dyDescent="0.2">
      <c r="S298" s="106"/>
    </row>
    <row r="299" spans="19:19" x14ac:dyDescent="0.2">
      <c r="S299" s="106"/>
    </row>
    <row r="300" spans="19:19" x14ac:dyDescent="0.2">
      <c r="S300" s="106"/>
    </row>
    <row r="301" spans="19:19" x14ac:dyDescent="0.2">
      <c r="S301" s="106"/>
    </row>
    <row r="302" spans="19:19" x14ac:dyDescent="0.2">
      <c r="S302" s="106"/>
    </row>
    <row r="303" spans="19:19" x14ac:dyDescent="0.2">
      <c r="S303" s="106"/>
    </row>
    <row r="304" spans="19:19" x14ac:dyDescent="0.2">
      <c r="S304" s="106"/>
    </row>
    <row r="305" spans="19:19" x14ac:dyDescent="0.2">
      <c r="S305" s="106"/>
    </row>
    <row r="306" spans="19:19" x14ac:dyDescent="0.2">
      <c r="S306" s="106"/>
    </row>
    <row r="307" spans="19:19" x14ac:dyDescent="0.2">
      <c r="S307" s="106"/>
    </row>
    <row r="308" spans="19:19" x14ac:dyDescent="0.2">
      <c r="S308" s="106"/>
    </row>
    <row r="309" spans="19:19" x14ac:dyDescent="0.2">
      <c r="S309" s="106"/>
    </row>
    <row r="310" spans="19:19" x14ac:dyDescent="0.2">
      <c r="S310" s="106"/>
    </row>
    <row r="311" spans="19:19" x14ac:dyDescent="0.2">
      <c r="S311" s="106"/>
    </row>
    <row r="312" spans="19:19" x14ac:dyDescent="0.2">
      <c r="S312" s="106"/>
    </row>
    <row r="313" spans="19:19" x14ac:dyDescent="0.2">
      <c r="S313" s="106"/>
    </row>
    <row r="314" spans="19:19" x14ac:dyDescent="0.2">
      <c r="S314" s="106"/>
    </row>
    <row r="315" spans="19:19" x14ac:dyDescent="0.2">
      <c r="S315" s="106"/>
    </row>
    <row r="316" spans="19:19" x14ac:dyDescent="0.2">
      <c r="S316" s="106"/>
    </row>
    <row r="317" spans="19:19" x14ac:dyDescent="0.2">
      <c r="S317" s="106"/>
    </row>
    <row r="318" spans="19:19" x14ac:dyDescent="0.2">
      <c r="S318" s="106"/>
    </row>
    <row r="319" spans="19:19" x14ac:dyDescent="0.2">
      <c r="S319" s="106"/>
    </row>
    <row r="320" spans="19:19" x14ac:dyDescent="0.2">
      <c r="S320" s="106"/>
    </row>
    <row r="321" spans="19:19" x14ac:dyDescent="0.2">
      <c r="S321" s="106"/>
    </row>
    <row r="322" spans="19:19" x14ac:dyDescent="0.2">
      <c r="S322" s="106"/>
    </row>
    <row r="323" spans="19:19" x14ac:dyDescent="0.2">
      <c r="S323" s="106"/>
    </row>
    <row r="324" spans="19:19" x14ac:dyDescent="0.2">
      <c r="S324" s="106"/>
    </row>
    <row r="325" spans="19:19" x14ac:dyDescent="0.2">
      <c r="S325" s="106"/>
    </row>
    <row r="326" spans="19:19" x14ac:dyDescent="0.2">
      <c r="S326" s="106"/>
    </row>
    <row r="327" spans="19:19" x14ac:dyDescent="0.2">
      <c r="S327" s="106"/>
    </row>
    <row r="328" spans="19:19" x14ac:dyDescent="0.2">
      <c r="S328" s="106"/>
    </row>
    <row r="329" spans="19:19" x14ac:dyDescent="0.2">
      <c r="S329" s="106"/>
    </row>
    <row r="330" spans="19:19" x14ac:dyDescent="0.2">
      <c r="S330" s="106"/>
    </row>
    <row r="331" spans="19:19" x14ac:dyDescent="0.2">
      <c r="S331" s="106"/>
    </row>
    <row r="332" spans="19:19" x14ac:dyDescent="0.2">
      <c r="S332" s="106"/>
    </row>
    <row r="333" spans="19:19" x14ac:dyDescent="0.2">
      <c r="S333" s="106"/>
    </row>
    <row r="334" spans="19:19" x14ac:dyDescent="0.2">
      <c r="S334" s="106"/>
    </row>
    <row r="335" spans="19:19" x14ac:dyDescent="0.2">
      <c r="S335" s="106"/>
    </row>
    <row r="336" spans="19:19" x14ac:dyDescent="0.2">
      <c r="S336" s="106"/>
    </row>
    <row r="337" spans="19:19" x14ac:dyDescent="0.2">
      <c r="S337" s="106"/>
    </row>
    <row r="338" spans="19:19" x14ac:dyDescent="0.2">
      <c r="S338" s="106"/>
    </row>
    <row r="339" spans="19:19" x14ac:dyDescent="0.2">
      <c r="S339" s="106"/>
    </row>
    <row r="340" spans="19:19" x14ac:dyDescent="0.2">
      <c r="S340" s="106"/>
    </row>
    <row r="341" spans="19:19" x14ac:dyDescent="0.2">
      <c r="S341" s="106"/>
    </row>
    <row r="342" spans="19:19" x14ac:dyDescent="0.2">
      <c r="S342" s="106"/>
    </row>
    <row r="343" spans="19:19" x14ac:dyDescent="0.2">
      <c r="S343" s="106"/>
    </row>
    <row r="344" spans="19:19" x14ac:dyDescent="0.2">
      <c r="S344" s="106"/>
    </row>
    <row r="345" spans="19:19" x14ac:dyDescent="0.2">
      <c r="S345" s="106"/>
    </row>
    <row r="346" spans="19:19" x14ac:dyDescent="0.2">
      <c r="S346" s="106"/>
    </row>
    <row r="347" spans="19:19" x14ac:dyDescent="0.2">
      <c r="S347" s="106"/>
    </row>
    <row r="348" spans="19:19" x14ac:dyDescent="0.2">
      <c r="S348" s="106"/>
    </row>
    <row r="349" spans="19:19" x14ac:dyDescent="0.2">
      <c r="S349" s="106"/>
    </row>
    <row r="350" spans="19:19" x14ac:dyDescent="0.2">
      <c r="S350" s="106"/>
    </row>
    <row r="351" spans="19:19" x14ac:dyDescent="0.2">
      <c r="S351" s="106"/>
    </row>
    <row r="352" spans="19:19" x14ac:dyDescent="0.2">
      <c r="S352" s="106"/>
    </row>
    <row r="353" spans="19:19" x14ac:dyDescent="0.2">
      <c r="S353" s="106"/>
    </row>
    <row r="354" spans="19:19" x14ac:dyDescent="0.2">
      <c r="S354" s="106"/>
    </row>
    <row r="355" spans="19:19" x14ac:dyDescent="0.2">
      <c r="S355" s="106"/>
    </row>
    <row r="356" spans="19:19" x14ac:dyDescent="0.2">
      <c r="S356" s="106"/>
    </row>
    <row r="357" spans="19:19" x14ac:dyDescent="0.2">
      <c r="S357" s="106"/>
    </row>
    <row r="358" spans="19:19" x14ac:dyDescent="0.2">
      <c r="S358" s="106"/>
    </row>
    <row r="359" spans="19:19" x14ac:dyDescent="0.2">
      <c r="S359" s="106"/>
    </row>
    <row r="360" spans="19:19" x14ac:dyDescent="0.2">
      <c r="S360" s="106"/>
    </row>
    <row r="361" spans="19:19" x14ac:dyDescent="0.2">
      <c r="S361" s="106"/>
    </row>
    <row r="362" spans="19:19" x14ac:dyDescent="0.2">
      <c r="S362" s="106"/>
    </row>
    <row r="363" spans="19:19" x14ac:dyDescent="0.2">
      <c r="S363" s="106"/>
    </row>
    <row r="364" spans="19:19" x14ac:dyDescent="0.2">
      <c r="S364" s="106"/>
    </row>
    <row r="365" spans="19:19" x14ac:dyDescent="0.2">
      <c r="S365" s="106"/>
    </row>
    <row r="366" spans="19:19" x14ac:dyDescent="0.2">
      <c r="S366" s="106"/>
    </row>
    <row r="367" spans="19:19" x14ac:dyDescent="0.2">
      <c r="S367" s="106"/>
    </row>
    <row r="368" spans="19:19" x14ac:dyDescent="0.2">
      <c r="S368" s="106"/>
    </row>
    <row r="369" spans="19:19" x14ac:dyDescent="0.2">
      <c r="S369" s="106"/>
    </row>
    <row r="370" spans="19:19" x14ac:dyDescent="0.2">
      <c r="S370" s="106"/>
    </row>
    <row r="371" spans="19:19" x14ac:dyDescent="0.2">
      <c r="S371" s="106"/>
    </row>
    <row r="372" spans="19:19" x14ac:dyDescent="0.2">
      <c r="S372" s="106"/>
    </row>
    <row r="373" spans="19:19" x14ac:dyDescent="0.2">
      <c r="S373" s="106"/>
    </row>
    <row r="374" spans="19:19" x14ac:dyDescent="0.2">
      <c r="S374" s="106"/>
    </row>
    <row r="375" spans="19:19" x14ac:dyDescent="0.2">
      <c r="S375" s="106"/>
    </row>
    <row r="376" spans="19:19" x14ac:dyDescent="0.2">
      <c r="S376" s="106"/>
    </row>
    <row r="377" spans="19:19" x14ac:dyDescent="0.2">
      <c r="S377" s="106"/>
    </row>
    <row r="378" spans="19:19" x14ac:dyDescent="0.2">
      <c r="S378" s="106"/>
    </row>
    <row r="379" spans="19:19" x14ac:dyDescent="0.2">
      <c r="S379" s="106"/>
    </row>
    <row r="380" spans="19:19" x14ac:dyDescent="0.2">
      <c r="S380" s="106"/>
    </row>
    <row r="381" spans="19:19" x14ac:dyDescent="0.2">
      <c r="S381" s="106"/>
    </row>
    <row r="382" spans="19:19" x14ac:dyDescent="0.2">
      <c r="S382" s="106"/>
    </row>
    <row r="383" spans="19:19" x14ac:dyDescent="0.2">
      <c r="S383" s="106"/>
    </row>
    <row r="384" spans="19:19" x14ac:dyDescent="0.2">
      <c r="S384" s="106"/>
    </row>
    <row r="385" spans="19:19" x14ac:dyDescent="0.2">
      <c r="S385" s="106"/>
    </row>
    <row r="386" spans="19:19" x14ac:dyDescent="0.2">
      <c r="S386" s="106"/>
    </row>
    <row r="387" spans="19:19" x14ac:dyDescent="0.2">
      <c r="S387" s="106"/>
    </row>
    <row r="388" spans="19:19" x14ac:dyDescent="0.2">
      <c r="S388" s="106"/>
    </row>
    <row r="389" spans="19:19" x14ac:dyDescent="0.2">
      <c r="S389" s="106"/>
    </row>
    <row r="390" spans="19:19" x14ac:dyDescent="0.2">
      <c r="S390" s="106"/>
    </row>
    <row r="391" spans="19:19" x14ac:dyDescent="0.2">
      <c r="S391" s="106"/>
    </row>
    <row r="392" spans="19:19" x14ac:dyDescent="0.2">
      <c r="S392" s="106"/>
    </row>
    <row r="393" spans="19:19" x14ac:dyDescent="0.2">
      <c r="S393" s="106"/>
    </row>
    <row r="394" spans="19:19" x14ac:dyDescent="0.2">
      <c r="S394" s="106"/>
    </row>
    <row r="395" spans="19:19" x14ac:dyDescent="0.2">
      <c r="S395" s="106"/>
    </row>
    <row r="396" spans="19:19" x14ac:dyDescent="0.2">
      <c r="S396" s="106"/>
    </row>
    <row r="397" spans="19:19" x14ac:dyDescent="0.2">
      <c r="S397" s="106"/>
    </row>
    <row r="398" spans="19:19" x14ac:dyDescent="0.2">
      <c r="S398" s="106"/>
    </row>
    <row r="399" spans="19:19" x14ac:dyDescent="0.2">
      <c r="S399" s="106"/>
    </row>
    <row r="400" spans="19:19" x14ac:dyDescent="0.2">
      <c r="S400" s="106"/>
    </row>
    <row r="401" spans="19:19" x14ac:dyDescent="0.2">
      <c r="S401" s="106"/>
    </row>
    <row r="402" spans="19:19" x14ac:dyDescent="0.2">
      <c r="S402" s="106"/>
    </row>
    <row r="403" spans="19:19" x14ac:dyDescent="0.2">
      <c r="S403" s="106"/>
    </row>
    <row r="404" spans="19:19" x14ac:dyDescent="0.2">
      <c r="S404" s="106"/>
    </row>
    <row r="405" spans="19:19" x14ac:dyDescent="0.2">
      <c r="S405" s="106"/>
    </row>
    <row r="406" spans="19:19" x14ac:dyDescent="0.2">
      <c r="S406" s="106"/>
    </row>
    <row r="407" spans="19:19" x14ac:dyDescent="0.2">
      <c r="S407" s="106"/>
    </row>
    <row r="408" spans="19:19" x14ac:dyDescent="0.2">
      <c r="S408" s="106"/>
    </row>
    <row r="409" spans="19:19" x14ac:dyDescent="0.2">
      <c r="S409" s="106"/>
    </row>
    <row r="410" spans="19:19" x14ac:dyDescent="0.2">
      <c r="S410" s="106"/>
    </row>
    <row r="411" spans="19:19" x14ac:dyDescent="0.2">
      <c r="S411" s="106"/>
    </row>
    <row r="412" spans="19:19" x14ac:dyDescent="0.2">
      <c r="S412" s="106"/>
    </row>
    <row r="413" spans="19:19" x14ac:dyDescent="0.2">
      <c r="S413" s="106"/>
    </row>
    <row r="414" spans="19:19" x14ac:dyDescent="0.2">
      <c r="S414" s="106"/>
    </row>
    <row r="415" spans="19:19" x14ac:dyDescent="0.2">
      <c r="S415" s="106"/>
    </row>
    <row r="416" spans="19:19" x14ac:dyDescent="0.2">
      <c r="S416" s="106"/>
    </row>
    <row r="417" spans="19:19" x14ac:dyDescent="0.2">
      <c r="S417" s="106"/>
    </row>
    <row r="418" spans="19:19" x14ac:dyDescent="0.2">
      <c r="S418" s="106"/>
    </row>
    <row r="419" spans="19:19" x14ac:dyDescent="0.2">
      <c r="S419" s="106"/>
    </row>
    <row r="420" spans="19:19" x14ac:dyDescent="0.2">
      <c r="S420" s="106"/>
    </row>
    <row r="421" spans="19:19" x14ac:dyDescent="0.2">
      <c r="S421" s="106"/>
    </row>
    <row r="422" spans="19:19" x14ac:dyDescent="0.2">
      <c r="S422" s="106"/>
    </row>
    <row r="423" spans="19:19" x14ac:dyDescent="0.2">
      <c r="S423" s="106"/>
    </row>
    <row r="424" spans="19:19" x14ac:dyDescent="0.2">
      <c r="S424" s="106"/>
    </row>
    <row r="425" spans="19:19" x14ac:dyDescent="0.2">
      <c r="S425" s="106"/>
    </row>
    <row r="426" spans="19:19" x14ac:dyDescent="0.2">
      <c r="S426" s="106"/>
    </row>
    <row r="427" spans="19:19" x14ac:dyDescent="0.2">
      <c r="S427" s="106"/>
    </row>
    <row r="428" spans="19:19" x14ac:dyDescent="0.2">
      <c r="S428" s="106"/>
    </row>
    <row r="429" spans="19:19" x14ac:dyDescent="0.2">
      <c r="S429" s="106"/>
    </row>
    <row r="430" spans="19:19" x14ac:dyDescent="0.2">
      <c r="S430" s="106"/>
    </row>
    <row r="431" spans="19:19" x14ac:dyDescent="0.2">
      <c r="S431" s="106"/>
    </row>
    <row r="432" spans="19:19" x14ac:dyDescent="0.2">
      <c r="S432" s="106"/>
    </row>
    <row r="433" spans="19:19" x14ac:dyDescent="0.2">
      <c r="S433" s="106"/>
    </row>
    <row r="434" spans="19:19" x14ac:dyDescent="0.2">
      <c r="S434" s="106"/>
    </row>
    <row r="435" spans="19:19" x14ac:dyDescent="0.2">
      <c r="S435" s="106"/>
    </row>
    <row r="436" spans="19:19" x14ac:dyDescent="0.2">
      <c r="S436" s="106"/>
    </row>
    <row r="437" spans="19:19" x14ac:dyDescent="0.2">
      <c r="S437" s="106"/>
    </row>
    <row r="438" spans="19:19" x14ac:dyDescent="0.2">
      <c r="S438" s="106"/>
    </row>
    <row r="439" spans="19:19" x14ac:dyDescent="0.2">
      <c r="S439" s="106"/>
    </row>
    <row r="440" spans="19:19" x14ac:dyDescent="0.2">
      <c r="S440" s="106"/>
    </row>
    <row r="441" spans="19:19" x14ac:dyDescent="0.2">
      <c r="S441" s="106"/>
    </row>
    <row r="442" spans="19:19" x14ac:dyDescent="0.2">
      <c r="S442" s="106"/>
    </row>
    <row r="443" spans="19:19" x14ac:dyDescent="0.2">
      <c r="S443" s="106"/>
    </row>
    <row r="444" spans="19:19" x14ac:dyDescent="0.2">
      <c r="S444" s="106"/>
    </row>
    <row r="445" spans="19:19" x14ac:dyDescent="0.2">
      <c r="S445" s="106"/>
    </row>
    <row r="446" spans="19:19" x14ac:dyDescent="0.2">
      <c r="S446" s="106"/>
    </row>
    <row r="447" spans="19:19" x14ac:dyDescent="0.2">
      <c r="S447" s="106"/>
    </row>
    <row r="448" spans="19:19" x14ac:dyDescent="0.2">
      <c r="S448" s="106"/>
    </row>
    <row r="449" spans="19:19" x14ac:dyDescent="0.2">
      <c r="S449" s="106"/>
    </row>
    <row r="450" spans="19:19" x14ac:dyDescent="0.2">
      <c r="S450" s="106"/>
    </row>
    <row r="451" spans="19:19" x14ac:dyDescent="0.2">
      <c r="S451" s="106"/>
    </row>
    <row r="452" spans="19:19" x14ac:dyDescent="0.2">
      <c r="S452" s="106"/>
    </row>
    <row r="453" spans="19:19" x14ac:dyDescent="0.2">
      <c r="S453" s="106"/>
    </row>
    <row r="454" spans="19:19" x14ac:dyDescent="0.2">
      <c r="S454" s="106"/>
    </row>
    <row r="455" spans="19:19" x14ac:dyDescent="0.2">
      <c r="S455" s="106"/>
    </row>
    <row r="456" spans="19:19" x14ac:dyDescent="0.2">
      <c r="S456" s="106"/>
    </row>
    <row r="457" spans="19:19" x14ac:dyDescent="0.2">
      <c r="S457" s="106"/>
    </row>
    <row r="458" spans="19:19" x14ac:dyDescent="0.2">
      <c r="S458" s="106"/>
    </row>
    <row r="459" spans="19:19" x14ac:dyDescent="0.2">
      <c r="S459" s="106"/>
    </row>
    <row r="460" spans="19:19" x14ac:dyDescent="0.2">
      <c r="S460" s="106"/>
    </row>
    <row r="461" spans="19:19" x14ac:dyDescent="0.2">
      <c r="S461" s="106"/>
    </row>
    <row r="462" spans="19:19" x14ac:dyDescent="0.2">
      <c r="S462" s="106"/>
    </row>
    <row r="463" spans="19:19" x14ac:dyDescent="0.2">
      <c r="S463" s="106"/>
    </row>
    <row r="464" spans="19:19" x14ac:dyDescent="0.2">
      <c r="S464" s="106"/>
    </row>
    <row r="465" spans="19:19" x14ac:dyDescent="0.2">
      <c r="S465" s="106"/>
    </row>
    <row r="466" spans="19:19" x14ac:dyDescent="0.2">
      <c r="S466" s="106"/>
    </row>
    <row r="467" spans="19:19" x14ac:dyDescent="0.2">
      <c r="S467" s="106"/>
    </row>
    <row r="468" spans="19:19" x14ac:dyDescent="0.2">
      <c r="S468" s="106"/>
    </row>
    <row r="469" spans="19:19" x14ac:dyDescent="0.2">
      <c r="S469" s="106"/>
    </row>
    <row r="470" spans="19:19" x14ac:dyDescent="0.2">
      <c r="S470" s="106"/>
    </row>
    <row r="471" spans="19:19" x14ac:dyDescent="0.2">
      <c r="S471" s="106"/>
    </row>
    <row r="472" spans="19:19" x14ac:dyDescent="0.2">
      <c r="S472" s="106"/>
    </row>
    <row r="473" spans="19:19" x14ac:dyDescent="0.2">
      <c r="S473" s="106"/>
    </row>
    <row r="474" spans="19:19" x14ac:dyDescent="0.2">
      <c r="S474" s="106"/>
    </row>
    <row r="475" spans="19:19" x14ac:dyDescent="0.2">
      <c r="S475" s="106"/>
    </row>
    <row r="476" spans="19:19" x14ac:dyDescent="0.2">
      <c r="S476" s="106"/>
    </row>
    <row r="477" spans="19:19" x14ac:dyDescent="0.2">
      <c r="S477" s="106"/>
    </row>
    <row r="478" spans="19:19" x14ac:dyDescent="0.2">
      <c r="S478" s="106"/>
    </row>
    <row r="479" spans="19:19" x14ac:dyDescent="0.2">
      <c r="S479" s="106"/>
    </row>
    <row r="480" spans="19:19" x14ac:dyDescent="0.2">
      <c r="S480" s="106"/>
    </row>
    <row r="481" spans="19:19" x14ac:dyDescent="0.2">
      <c r="S481" s="106"/>
    </row>
    <row r="482" spans="19:19" x14ac:dyDescent="0.2">
      <c r="S482" s="106"/>
    </row>
    <row r="483" spans="19:19" x14ac:dyDescent="0.2">
      <c r="S483" s="106"/>
    </row>
    <row r="484" spans="19:19" x14ac:dyDescent="0.2">
      <c r="S484" s="106"/>
    </row>
    <row r="485" spans="19:19" x14ac:dyDescent="0.2">
      <c r="S485" s="106"/>
    </row>
    <row r="486" spans="19:19" x14ac:dyDescent="0.2">
      <c r="S486" s="106"/>
    </row>
    <row r="487" spans="19:19" x14ac:dyDescent="0.2">
      <c r="S487" s="106"/>
    </row>
    <row r="488" spans="19:19" x14ac:dyDescent="0.2">
      <c r="S488" s="106"/>
    </row>
    <row r="489" spans="19:19" x14ac:dyDescent="0.2">
      <c r="S489" s="106"/>
    </row>
    <row r="490" spans="19:19" x14ac:dyDescent="0.2">
      <c r="S490" s="106"/>
    </row>
    <row r="491" spans="19:19" x14ac:dyDescent="0.2">
      <c r="S491" s="106"/>
    </row>
    <row r="492" spans="19:19" x14ac:dyDescent="0.2">
      <c r="S492" s="106"/>
    </row>
    <row r="493" spans="19:19" x14ac:dyDescent="0.2">
      <c r="S493" s="106"/>
    </row>
    <row r="494" spans="19:19" x14ac:dyDescent="0.2">
      <c r="S494" s="106"/>
    </row>
    <row r="495" spans="19:19" x14ac:dyDescent="0.2">
      <c r="S495" s="106"/>
    </row>
    <row r="496" spans="19:19" x14ac:dyDescent="0.2">
      <c r="S496" s="106"/>
    </row>
    <row r="497" spans="19:19" x14ac:dyDescent="0.2">
      <c r="S497" s="106"/>
    </row>
    <row r="498" spans="19:19" x14ac:dyDescent="0.2">
      <c r="S498" s="106"/>
    </row>
    <row r="499" spans="19:19" x14ac:dyDescent="0.2">
      <c r="S499" s="106"/>
    </row>
    <row r="500" spans="19:19" x14ac:dyDescent="0.2">
      <c r="S500" s="106"/>
    </row>
    <row r="501" spans="19:19" x14ac:dyDescent="0.2">
      <c r="S501" s="106"/>
    </row>
    <row r="502" spans="19:19" x14ac:dyDescent="0.2">
      <c r="S502" s="106"/>
    </row>
    <row r="503" spans="19:19" x14ac:dyDescent="0.2">
      <c r="S503" s="106"/>
    </row>
    <row r="504" spans="19:19" x14ac:dyDescent="0.2">
      <c r="S504" s="106"/>
    </row>
    <row r="505" spans="19:19" x14ac:dyDescent="0.2">
      <c r="S505" s="106"/>
    </row>
    <row r="506" spans="19:19" x14ac:dyDescent="0.2">
      <c r="S506" s="106"/>
    </row>
    <row r="507" spans="19:19" x14ac:dyDescent="0.2">
      <c r="S507" s="106"/>
    </row>
    <row r="508" spans="19:19" x14ac:dyDescent="0.2">
      <c r="S508" s="106"/>
    </row>
    <row r="509" spans="19:19" x14ac:dyDescent="0.2">
      <c r="S509" s="106"/>
    </row>
    <row r="510" spans="19:19" x14ac:dyDescent="0.2">
      <c r="S510" s="106"/>
    </row>
    <row r="511" spans="19:19" x14ac:dyDescent="0.2">
      <c r="S511" s="106"/>
    </row>
    <row r="512" spans="19:19" x14ac:dyDescent="0.2">
      <c r="S512" s="106"/>
    </row>
    <row r="513" spans="19:19" x14ac:dyDescent="0.2">
      <c r="S513" s="106"/>
    </row>
    <row r="514" spans="19:19" x14ac:dyDescent="0.2">
      <c r="S514" s="106"/>
    </row>
    <row r="515" spans="19:19" x14ac:dyDescent="0.2">
      <c r="S515" s="106"/>
    </row>
    <row r="516" spans="19:19" x14ac:dyDescent="0.2">
      <c r="S516" s="106"/>
    </row>
    <row r="517" spans="19:19" x14ac:dyDescent="0.2">
      <c r="S517" s="106"/>
    </row>
    <row r="518" spans="19:19" x14ac:dyDescent="0.2">
      <c r="S518" s="106"/>
    </row>
    <row r="519" spans="19:19" x14ac:dyDescent="0.2">
      <c r="S519" s="106"/>
    </row>
    <row r="520" spans="19:19" x14ac:dyDescent="0.2">
      <c r="S520" s="106"/>
    </row>
    <row r="521" spans="19:19" x14ac:dyDescent="0.2">
      <c r="S521" s="106"/>
    </row>
    <row r="522" spans="19:19" x14ac:dyDescent="0.2">
      <c r="S522" s="106"/>
    </row>
    <row r="523" spans="19:19" x14ac:dyDescent="0.2">
      <c r="S523" s="106"/>
    </row>
    <row r="524" spans="19:19" x14ac:dyDescent="0.2">
      <c r="S524" s="106"/>
    </row>
    <row r="525" spans="19:19" x14ac:dyDescent="0.2">
      <c r="S525" s="106"/>
    </row>
    <row r="526" spans="19:19" x14ac:dyDescent="0.2">
      <c r="S526" s="106"/>
    </row>
    <row r="527" spans="19:19" x14ac:dyDescent="0.2">
      <c r="S527" s="106"/>
    </row>
    <row r="528" spans="19:19" x14ac:dyDescent="0.2">
      <c r="S528" s="106"/>
    </row>
    <row r="529" spans="19:19" x14ac:dyDescent="0.2">
      <c r="S529" s="106"/>
    </row>
    <row r="530" spans="19:19" x14ac:dyDescent="0.2">
      <c r="S530" s="106"/>
    </row>
    <row r="531" spans="19:19" x14ac:dyDescent="0.2">
      <c r="S531" s="106"/>
    </row>
    <row r="532" spans="19:19" x14ac:dyDescent="0.2">
      <c r="S532" s="106"/>
    </row>
    <row r="533" spans="19:19" x14ac:dyDescent="0.2">
      <c r="S533" s="106"/>
    </row>
    <row r="534" spans="19:19" x14ac:dyDescent="0.2">
      <c r="S534" s="106"/>
    </row>
    <row r="535" spans="19:19" x14ac:dyDescent="0.2">
      <c r="S535" s="106"/>
    </row>
    <row r="536" spans="19:19" x14ac:dyDescent="0.2">
      <c r="S536" s="106"/>
    </row>
    <row r="537" spans="19:19" x14ac:dyDescent="0.2">
      <c r="S537" s="106"/>
    </row>
    <row r="538" spans="19:19" x14ac:dyDescent="0.2">
      <c r="S538" s="106"/>
    </row>
    <row r="539" spans="19:19" x14ac:dyDescent="0.2">
      <c r="S539" s="106"/>
    </row>
    <row r="540" spans="19:19" x14ac:dyDescent="0.2">
      <c r="S540" s="106"/>
    </row>
    <row r="541" spans="19:19" x14ac:dyDescent="0.2">
      <c r="S541" s="106"/>
    </row>
    <row r="542" spans="19:19" x14ac:dyDescent="0.2">
      <c r="S542" s="106"/>
    </row>
    <row r="543" spans="19:19" x14ac:dyDescent="0.2">
      <c r="S543" s="106"/>
    </row>
    <row r="544" spans="19:19" x14ac:dyDescent="0.2">
      <c r="S544" s="106"/>
    </row>
    <row r="545" spans="19:19" x14ac:dyDescent="0.2">
      <c r="S545" s="106"/>
    </row>
    <row r="546" spans="19:19" x14ac:dyDescent="0.2">
      <c r="S546" s="106"/>
    </row>
    <row r="547" spans="19:19" x14ac:dyDescent="0.2">
      <c r="S547" s="106"/>
    </row>
    <row r="548" spans="19:19" x14ac:dyDescent="0.2">
      <c r="S548" s="106"/>
    </row>
    <row r="549" spans="19:19" x14ac:dyDescent="0.2">
      <c r="S549" s="106"/>
    </row>
    <row r="550" spans="19:19" x14ac:dyDescent="0.2">
      <c r="S550" s="106"/>
    </row>
    <row r="551" spans="19:19" x14ac:dyDescent="0.2">
      <c r="S551" s="106"/>
    </row>
    <row r="552" spans="19:19" x14ac:dyDescent="0.2">
      <c r="S552" s="106"/>
    </row>
    <row r="553" spans="19:19" x14ac:dyDescent="0.2">
      <c r="S553" s="106"/>
    </row>
    <row r="554" spans="19:19" x14ac:dyDescent="0.2">
      <c r="S554" s="106"/>
    </row>
    <row r="555" spans="19:19" x14ac:dyDescent="0.2">
      <c r="S555" s="106"/>
    </row>
    <row r="556" spans="19:19" x14ac:dyDescent="0.2">
      <c r="S556" s="106"/>
    </row>
    <row r="557" spans="19:19" x14ac:dyDescent="0.2">
      <c r="S557" s="106"/>
    </row>
    <row r="558" spans="19:19" x14ac:dyDescent="0.2">
      <c r="S558" s="106"/>
    </row>
    <row r="559" spans="19:19" x14ac:dyDescent="0.2">
      <c r="S559" s="106"/>
    </row>
    <row r="560" spans="19:19" x14ac:dyDescent="0.2">
      <c r="S560" s="106"/>
    </row>
    <row r="561" spans="19:19" x14ac:dyDescent="0.2">
      <c r="S561" s="106"/>
    </row>
    <row r="562" spans="19:19" x14ac:dyDescent="0.2">
      <c r="S562" s="106"/>
    </row>
    <row r="563" spans="19:19" x14ac:dyDescent="0.2">
      <c r="S563" s="106"/>
    </row>
    <row r="564" spans="19:19" x14ac:dyDescent="0.2">
      <c r="S564" s="106"/>
    </row>
    <row r="565" spans="19:19" x14ac:dyDescent="0.2">
      <c r="S565" s="106"/>
    </row>
    <row r="566" spans="19:19" x14ac:dyDescent="0.2">
      <c r="S566" s="106"/>
    </row>
    <row r="567" spans="19:19" x14ac:dyDescent="0.2">
      <c r="S567" s="106"/>
    </row>
    <row r="568" spans="19:19" x14ac:dyDescent="0.2">
      <c r="S568" s="106"/>
    </row>
    <row r="569" spans="19:19" x14ac:dyDescent="0.2">
      <c r="S569" s="106"/>
    </row>
    <row r="570" spans="19:19" x14ac:dyDescent="0.2">
      <c r="S570" s="106"/>
    </row>
    <row r="571" spans="19:19" x14ac:dyDescent="0.2">
      <c r="S571" s="106"/>
    </row>
    <row r="572" spans="19:19" x14ac:dyDescent="0.2">
      <c r="S572" s="106"/>
    </row>
    <row r="573" spans="19:19" x14ac:dyDescent="0.2">
      <c r="S573" s="106"/>
    </row>
    <row r="574" spans="19:19" x14ac:dyDescent="0.2">
      <c r="S574" s="106"/>
    </row>
    <row r="575" spans="19:19" x14ac:dyDescent="0.2">
      <c r="S575" s="106"/>
    </row>
    <row r="576" spans="19:19" x14ac:dyDescent="0.2">
      <c r="S576" s="106"/>
    </row>
    <row r="577" spans="19:19" x14ac:dyDescent="0.2">
      <c r="S577" s="106"/>
    </row>
    <row r="578" spans="19:19" x14ac:dyDescent="0.2">
      <c r="S578" s="106"/>
    </row>
    <row r="579" spans="19:19" x14ac:dyDescent="0.2">
      <c r="S579" s="106"/>
    </row>
    <row r="580" spans="19:19" x14ac:dyDescent="0.2">
      <c r="S580" s="106"/>
    </row>
    <row r="581" spans="19:19" x14ac:dyDescent="0.2">
      <c r="S581" s="106"/>
    </row>
    <row r="582" spans="19:19" x14ac:dyDescent="0.2">
      <c r="S582" s="106"/>
    </row>
    <row r="583" spans="19:19" x14ac:dyDescent="0.2">
      <c r="S583" s="106"/>
    </row>
    <row r="584" spans="19:19" x14ac:dyDescent="0.2">
      <c r="S584" s="106"/>
    </row>
    <row r="585" spans="19:19" x14ac:dyDescent="0.2">
      <c r="S585" s="106"/>
    </row>
    <row r="586" spans="19:19" x14ac:dyDescent="0.2">
      <c r="S586" s="106"/>
    </row>
    <row r="587" spans="19:19" x14ac:dyDescent="0.2">
      <c r="S587" s="106"/>
    </row>
    <row r="588" spans="19:19" x14ac:dyDescent="0.2">
      <c r="S588" s="106"/>
    </row>
    <row r="589" spans="19:19" x14ac:dyDescent="0.2">
      <c r="S589" s="106"/>
    </row>
    <row r="590" spans="19:19" x14ac:dyDescent="0.2">
      <c r="S590" s="106"/>
    </row>
    <row r="591" spans="19:19" x14ac:dyDescent="0.2">
      <c r="S591" s="106"/>
    </row>
    <row r="592" spans="19:19" x14ac:dyDescent="0.2">
      <c r="S592" s="106"/>
    </row>
    <row r="593" spans="19:19" x14ac:dyDescent="0.2">
      <c r="S593" s="106"/>
    </row>
    <row r="594" spans="19:19" x14ac:dyDescent="0.2">
      <c r="S594" s="106"/>
    </row>
    <row r="595" spans="19:19" x14ac:dyDescent="0.2">
      <c r="S595" s="106"/>
    </row>
    <row r="596" spans="19:19" x14ac:dyDescent="0.2">
      <c r="S596" s="106"/>
    </row>
    <row r="597" spans="19:19" x14ac:dyDescent="0.2">
      <c r="S597" s="106"/>
    </row>
    <row r="598" spans="19:19" x14ac:dyDescent="0.2">
      <c r="S598" s="106"/>
    </row>
    <row r="599" spans="19:19" x14ac:dyDescent="0.2">
      <c r="S599" s="106"/>
    </row>
    <row r="600" spans="19:19" x14ac:dyDescent="0.2">
      <c r="S600" s="106"/>
    </row>
    <row r="601" spans="19:19" x14ac:dyDescent="0.2">
      <c r="S601" s="106"/>
    </row>
    <row r="602" spans="19:19" x14ac:dyDescent="0.2">
      <c r="S602" s="106"/>
    </row>
    <row r="603" spans="19:19" x14ac:dyDescent="0.2">
      <c r="S603" s="106"/>
    </row>
    <row r="604" spans="19:19" x14ac:dyDescent="0.2">
      <c r="S604" s="106"/>
    </row>
    <row r="605" spans="19:19" x14ac:dyDescent="0.2">
      <c r="S605" s="106"/>
    </row>
    <row r="606" spans="19:19" x14ac:dyDescent="0.2">
      <c r="S606" s="106"/>
    </row>
    <row r="607" spans="19:19" x14ac:dyDescent="0.2">
      <c r="S607" s="106"/>
    </row>
    <row r="608" spans="19:19" x14ac:dyDescent="0.2">
      <c r="S608" s="106"/>
    </row>
    <row r="609" spans="19:19" x14ac:dyDescent="0.2">
      <c r="S609" s="106"/>
    </row>
    <row r="610" spans="19:19" x14ac:dyDescent="0.2">
      <c r="S610" s="106"/>
    </row>
    <row r="611" spans="19:19" x14ac:dyDescent="0.2">
      <c r="S611" s="106"/>
    </row>
    <row r="612" spans="19:19" x14ac:dyDescent="0.2">
      <c r="S612" s="106"/>
    </row>
    <row r="613" spans="19:19" x14ac:dyDescent="0.2">
      <c r="S613" s="106"/>
    </row>
    <row r="614" spans="19:19" x14ac:dyDescent="0.2">
      <c r="S614" s="106"/>
    </row>
    <row r="615" spans="19:19" x14ac:dyDescent="0.2">
      <c r="S615" s="106"/>
    </row>
    <row r="616" spans="19:19" x14ac:dyDescent="0.2">
      <c r="S616" s="106"/>
    </row>
    <row r="617" spans="19:19" x14ac:dyDescent="0.2">
      <c r="S617" s="106"/>
    </row>
    <row r="618" spans="19:19" x14ac:dyDescent="0.2">
      <c r="S618" s="106"/>
    </row>
    <row r="619" spans="19:19" x14ac:dyDescent="0.2">
      <c r="S619" s="106"/>
    </row>
    <row r="620" spans="19:19" x14ac:dyDescent="0.2">
      <c r="S620" s="106"/>
    </row>
    <row r="621" spans="19:19" x14ac:dyDescent="0.2">
      <c r="S621" s="106"/>
    </row>
    <row r="622" spans="19:19" x14ac:dyDescent="0.2">
      <c r="S622" s="106"/>
    </row>
    <row r="623" spans="19:19" x14ac:dyDescent="0.2">
      <c r="S623" s="106"/>
    </row>
    <row r="624" spans="19:19" x14ac:dyDescent="0.2">
      <c r="S624" s="106"/>
    </row>
    <row r="625" spans="19:19" x14ac:dyDescent="0.2">
      <c r="S625" s="106"/>
    </row>
    <row r="626" spans="19:19" x14ac:dyDescent="0.2">
      <c r="S626" s="106"/>
    </row>
    <row r="627" spans="19:19" x14ac:dyDescent="0.2">
      <c r="S627" s="106"/>
    </row>
    <row r="628" spans="19:19" x14ac:dyDescent="0.2">
      <c r="S628" s="106"/>
    </row>
    <row r="629" spans="19:19" x14ac:dyDescent="0.2">
      <c r="S629" s="106"/>
    </row>
    <row r="630" spans="19:19" x14ac:dyDescent="0.2">
      <c r="S630" s="106"/>
    </row>
    <row r="631" spans="19:19" x14ac:dyDescent="0.2">
      <c r="S631" s="106"/>
    </row>
    <row r="632" spans="19:19" x14ac:dyDescent="0.2">
      <c r="S632" s="106"/>
    </row>
    <row r="633" spans="19:19" x14ac:dyDescent="0.2">
      <c r="S633" s="106"/>
    </row>
    <row r="634" spans="19:19" x14ac:dyDescent="0.2">
      <c r="S634" s="106"/>
    </row>
    <row r="635" spans="19:19" x14ac:dyDescent="0.2">
      <c r="S635" s="106"/>
    </row>
    <row r="636" spans="19:19" x14ac:dyDescent="0.2">
      <c r="S636" s="106"/>
    </row>
    <row r="637" spans="19:19" x14ac:dyDescent="0.2">
      <c r="S637" s="106"/>
    </row>
    <row r="638" spans="19:19" x14ac:dyDescent="0.2">
      <c r="S638" s="106"/>
    </row>
    <row r="639" spans="19:19" x14ac:dyDescent="0.2">
      <c r="S639" s="106"/>
    </row>
    <row r="640" spans="19:19" x14ac:dyDescent="0.2">
      <c r="S640" s="106"/>
    </row>
    <row r="641" spans="19:19" x14ac:dyDescent="0.2">
      <c r="S641" s="106"/>
    </row>
    <row r="642" spans="19:19" x14ac:dyDescent="0.2">
      <c r="S642" s="106"/>
    </row>
    <row r="643" spans="19:19" x14ac:dyDescent="0.2">
      <c r="S643" s="106"/>
    </row>
    <row r="644" spans="19:19" x14ac:dyDescent="0.2">
      <c r="S644" s="106"/>
    </row>
    <row r="645" spans="19:19" x14ac:dyDescent="0.2">
      <c r="S645" s="106"/>
    </row>
    <row r="646" spans="19:19" x14ac:dyDescent="0.2">
      <c r="S646" s="106"/>
    </row>
    <row r="647" spans="19:19" x14ac:dyDescent="0.2">
      <c r="S647" s="106"/>
    </row>
    <row r="648" spans="19:19" x14ac:dyDescent="0.2">
      <c r="S648" s="106"/>
    </row>
    <row r="649" spans="19:19" x14ac:dyDescent="0.2">
      <c r="S649" s="106"/>
    </row>
    <row r="650" spans="19:19" x14ac:dyDescent="0.2">
      <c r="S650" s="106"/>
    </row>
    <row r="651" spans="19:19" x14ac:dyDescent="0.2">
      <c r="S651" s="106"/>
    </row>
    <row r="652" spans="19:19" x14ac:dyDescent="0.2">
      <c r="S652" s="106"/>
    </row>
    <row r="653" spans="19:19" x14ac:dyDescent="0.2">
      <c r="S653" s="106"/>
    </row>
    <row r="654" spans="19:19" x14ac:dyDescent="0.2">
      <c r="S654" s="106"/>
    </row>
    <row r="655" spans="19:19" x14ac:dyDescent="0.2">
      <c r="S655" s="106"/>
    </row>
    <row r="656" spans="19:19" x14ac:dyDescent="0.2">
      <c r="S656" s="106"/>
    </row>
    <row r="657" spans="19:19" x14ac:dyDescent="0.2">
      <c r="S657" s="106"/>
    </row>
    <row r="658" spans="19:19" x14ac:dyDescent="0.2">
      <c r="S658" s="106"/>
    </row>
    <row r="659" spans="19:19" x14ac:dyDescent="0.2">
      <c r="S659" s="106"/>
    </row>
    <row r="660" spans="19:19" x14ac:dyDescent="0.2">
      <c r="S660" s="106"/>
    </row>
    <row r="661" spans="19:19" x14ac:dyDescent="0.2">
      <c r="S661" s="106"/>
    </row>
    <row r="662" spans="19:19" x14ac:dyDescent="0.2">
      <c r="S662" s="106"/>
    </row>
    <row r="663" spans="19:19" x14ac:dyDescent="0.2">
      <c r="S663" s="106"/>
    </row>
    <row r="664" spans="19:19" x14ac:dyDescent="0.2">
      <c r="S664" s="106"/>
    </row>
    <row r="665" spans="19:19" x14ac:dyDescent="0.2">
      <c r="S665" s="106"/>
    </row>
    <row r="666" spans="19:19" x14ac:dyDescent="0.2">
      <c r="S666" s="106"/>
    </row>
    <row r="667" spans="19:19" x14ac:dyDescent="0.2">
      <c r="S667" s="106"/>
    </row>
    <row r="668" spans="19:19" x14ac:dyDescent="0.2">
      <c r="S668" s="106"/>
    </row>
    <row r="669" spans="19:19" x14ac:dyDescent="0.2">
      <c r="S669" s="106"/>
    </row>
    <row r="670" spans="19:19" x14ac:dyDescent="0.2">
      <c r="S670" s="106"/>
    </row>
    <row r="671" spans="19:19" x14ac:dyDescent="0.2">
      <c r="S671" s="106"/>
    </row>
    <row r="672" spans="19:19" x14ac:dyDescent="0.2">
      <c r="S672" s="106"/>
    </row>
    <row r="673" spans="19:19" x14ac:dyDescent="0.2">
      <c r="S673" s="106"/>
    </row>
    <row r="674" spans="19:19" x14ac:dyDescent="0.2">
      <c r="S674" s="106"/>
    </row>
    <row r="675" spans="19:19" x14ac:dyDescent="0.2">
      <c r="S675" s="106"/>
    </row>
    <row r="676" spans="19:19" x14ac:dyDescent="0.2">
      <c r="S676" s="106"/>
    </row>
    <row r="677" spans="19:19" x14ac:dyDescent="0.2">
      <c r="S677" s="106"/>
    </row>
    <row r="678" spans="19:19" x14ac:dyDescent="0.2">
      <c r="S678" s="106"/>
    </row>
    <row r="679" spans="19:19" x14ac:dyDescent="0.2">
      <c r="S679" s="106"/>
    </row>
    <row r="680" spans="19:19" x14ac:dyDescent="0.2">
      <c r="S680" s="106"/>
    </row>
    <row r="681" spans="19:19" x14ac:dyDescent="0.2">
      <c r="S681" s="106"/>
    </row>
    <row r="682" spans="19:19" x14ac:dyDescent="0.2">
      <c r="S682" s="106"/>
    </row>
    <row r="683" spans="19:19" x14ac:dyDescent="0.2">
      <c r="S683" s="106"/>
    </row>
    <row r="684" spans="19:19" x14ac:dyDescent="0.2">
      <c r="S684" s="106"/>
    </row>
    <row r="685" spans="19:19" x14ac:dyDescent="0.2">
      <c r="S685" s="106"/>
    </row>
    <row r="686" spans="19:19" x14ac:dyDescent="0.2">
      <c r="S686" s="106"/>
    </row>
    <row r="687" spans="19:19" x14ac:dyDescent="0.2">
      <c r="S687" s="106"/>
    </row>
    <row r="688" spans="19:19" x14ac:dyDescent="0.2">
      <c r="S688" s="106"/>
    </row>
    <row r="689" spans="19:19" x14ac:dyDescent="0.2">
      <c r="S689" s="106"/>
    </row>
    <row r="690" spans="19:19" x14ac:dyDescent="0.2">
      <c r="S690" s="106"/>
    </row>
    <row r="691" spans="19:19" x14ac:dyDescent="0.2">
      <c r="S691" s="106"/>
    </row>
    <row r="692" spans="19:19" x14ac:dyDescent="0.2">
      <c r="S692" s="106"/>
    </row>
    <row r="693" spans="19:19" x14ac:dyDescent="0.2">
      <c r="S693" s="106"/>
    </row>
    <row r="694" spans="19:19" x14ac:dyDescent="0.2">
      <c r="S694" s="106"/>
    </row>
    <row r="695" spans="19:19" x14ac:dyDescent="0.2">
      <c r="S695" s="106"/>
    </row>
    <row r="696" spans="19:19" x14ac:dyDescent="0.2">
      <c r="S696" s="106"/>
    </row>
    <row r="697" spans="19:19" x14ac:dyDescent="0.2">
      <c r="S697" s="106"/>
    </row>
    <row r="698" spans="19:19" x14ac:dyDescent="0.2">
      <c r="S698" s="106"/>
    </row>
    <row r="699" spans="19:19" x14ac:dyDescent="0.2">
      <c r="S699" s="106"/>
    </row>
    <row r="700" spans="19:19" x14ac:dyDescent="0.2">
      <c r="S700" s="106"/>
    </row>
    <row r="701" spans="19:19" x14ac:dyDescent="0.2">
      <c r="S701" s="106"/>
    </row>
    <row r="702" spans="19:19" x14ac:dyDescent="0.2">
      <c r="S702" s="106"/>
    </row>
    <row r="703" spans="19:19" x14ac:dyDescent="0.2">
      <c r="S703" s="106"/>
    </row>
    <row r="704" spans="19:19" x14ac:dyDescent="0.2">
      <c r="S704" s="106"/>
    </row>
    <row r="705" spans="19:19" x14ac:dyDescent="0.2">
      <c r="S705" s="106"/>
    </row>
    <row r="706" spans="19:19" x14ac:dyDescent="0.2">
      <c r="S706" s="106"/>
    </row>
    <row r="707" spans="19:19" x14ac:dyDescent="0.2">
      <c r="S707" s="106"/>
    </row>
    <row r="708" spans="19:19" x14ac:dyDescent="0.2">
      <c r="S708" s="106"/>
    </row>
    <row r="709" spans="19:19" x14ac:dyDescent="0.2">
      <c r="S709" s="106"/>
    </row>
    <row r="710" spans="19:19" x14ac:dyDescent="0.2">
      <c r="S710" s="106"/>
    </row>
    <row r="711" spans="19:19" x14ac:dyDescent="0.2">
      <c r="S711" s="106"/>
    </row>
    <row r="712" spans="19:19" x14ac:dyDescent="0.2">
      <c r="S712" s="106"/>
    </row>
    <row r="713" spans="19:19" x14ac:dyDescent="0.2">
      <c r="S713" s="106"/>
    </row>
    <row r="714" spans="19:19" x14ac:dyDescent="0.2">
      <c r="S714" s="106"/>
    </row>
    <row r="715" spans="19:19" x14ac:dyDescent="0.2">
      <c r="S715" s="106"/>
    </row>
    <row r="716" spans="19:19" x14ac:dyDescent="0.2">
      <c r="S716" s="106"/>
    </row>
    <row r="717" spans="19:19" x14ac:dyDescent="0.2">
      <c r="S717" s="106"/>
    </row>
    <row r="718" spans="19:19" x14ac:dyDescent="0.2">
      <c r="S718" s="106"/>
    </row>
    <row r="719" spans="19:19" x14ac:dyDescent="0.2">
      <c r="S719" s="106"/>
    </row>
    <row r="720" spans="19:19" x14ac:dyDescent="0.2">
      <c r="S720" s="106"/>
    </row>
    <row r="721" spans="19:19" x14ac:dyDescent="0.2">
      <c r="S721" s="106"/>
    </row>
    <row r="722" spans="19:19" x14ac:dyDescent="0.2">
      <c r="S722" s="106"/>
    </row>
    <row r="723" spans="19:19" x14ac:dyDescent="0.2">
      <c r="S723" s="106"/>
    </row>
    <row r="724" spans="19:19" x14ac:dyDescent="0.2">
      <c r="S724" s="106"/>
    </row>
    <row r="725" spans="19:19" x14ac:dyDescent="0.2">
      <c r="S725" s="106"/>
    </row>
    <row r="726" spans="19:19" x14ac:dyDescent="0.2">
      <c r="S726" s="106"/>
    </row>
    <row r="727" spans="19:19" x14ac:dyDescent="0.2">
      <c r="S727" s="106"/>
    </row>
    <row r="728" spans="19:19" x14ac:dyDescent="0.2">
      <c r="S728" s="106"/>
    </row>
    <row r="729" spans="19:19" x14ac:dyDescent="0.2">
      <c r="S729" s="106"/>
    </row>
    <row r="730" spans="19:19" x14ac:dyDescent="0.2">
      <c r="S730" s="106"/>
    </row>
    <row r="731" spans="19:19" x14ac:dyDescent="0.2">
      <c r="S731" s="106"/>
    </row>
    <row r="732" spans="19:19" x14ac:dyDescent="0.2">
      <c r="S732" s="106"/>
    </row>
    <row r="733" spans="19:19" x14ac:dyDescent="0.2">
      <c r="S733" s="106"/>
    </row>
    <row r="734" spans="19:19" x14ac:dyDescent="0.2">
      <c r="S734" s="106"/>
    </row>
    <row r="735" spans="19:19" x14ac:dyDescent="0.2">
      <c r="S735" s="106"/>
    </row>
    <row r="736" spans="19:19" x14ac:dyDescent="0.2">
      <c r="S736" s="106"/>
    </row>
    <row r="737" spans="19:19" x14ac:dyDescent="0.2">
      <c r="S737" s="106"/>
    </row>
    <row r="738" spans="19:19" x14ac:dyDescent="0.2">
      <c r="S738" s="106"/>
    </row>
    <row r="739" spans="19:19" x14ac:dyDescent="0.2">
      <c r="S739" s="106"/>
    </row>
    <row r="740" spans="19:19" x14ac:dyDescent="0.2">
      <c r="S740" s="106"/>
    </row>
    <row r="741" spans="19:19" x14ac:dyDescent="0.2">
      <c r="S741" s="106"/>
    </row>
    <row r="742" spans="19:19" x14ac:dyDescent="0.2">
      <c r="S742" s="106"/>
    </row>
    <row r="743" spans="19:19" x14ac:dyDescent="0.2">
      <c r="S743" s="106"/>
    </row>
    <row r="744" spans="19:19" x14ac:dyDescent="0.2">
      <c r="S744" s="106"/>
    </row>
    <row r="745" spans="19:19" x14ac:dyDescent="0.2">
      <c r="S745" s="106"/>
    </row>
    <row r="746" spans="19:19" x14ac:dyDescent="0.2">
      <c r="S746" s="106"/>
    </row>
    <row r="747" spans="19:19" x14ac:dyDescent="0.2">
      <c r="S747" s="106"/>
    </row>
    <row r="748" spans="19:19" x14ac:dyDescent="0.2">
      <c r="S748" s="106"/>
    </row>
    <row r="749" spans="19:19" x14ac:dyDescent="0.2">
      <c r="S749" s="106"/>
    </row>
    <row r="750" spans="19:19" x14ac:dyDescent="0.2">
      <c r="S750" s="106"/>
    </row>
    <row r="751" spans="19:19" x14ac:dyDescent="0.2">
      <c r="S751" s="106"/>
    </row>
    <row r="752" spans="19:19" x14ac:dyDescent="0.2">
      <c r="S752" s="106"/>
    </row>
    <row r="753" spans="19:19" x14ac:dyDescent="0.2">
      <c r="S753" s="106"/>
    </row>
    <row r="754" spans="19:19" x14ac:dyDescent="0.2">
      <c r="S754" s="106"/>
    </row>
    <row r="755" spans="19:19" x14ac:dyDescent="0.2">
      <c r="S755" s="106"/>
    </row>
    <row r="756" spans="19:19" x14ac:dyDescent="0.2">
      <c r="S756" s="106"/>
    </row>
    <row r="757" spans="19:19" x14ac:dyDescent="0.2">
      <c r="S757" s="106"/>
    </row>
    <row r="758" spans="19:19" x14ac:dyDescent="0.2">
      <c r="S758" s="106"/>
    </row>
    <row r="759" spans="19:19" x14ac:dyDescent="0.2">
      <c r="S759" s="106"/>
    </row>
    <row r="760" spans="19:19" x14ac:dyDescent="0.2">
      <c r="S760" s="106"/>
    </row>
    <row r="761" spans="19:19" x14ac:dyDescent="0.2">
      <c r="S761" s="106"/>
    </row>
    <row r="762" spans="19:19" x14ac:dyDescent="0.2">
      <c r="S762" s="106"/>
    </row>
    <row r="763" spans="19:19" x14ac:dyDescent="0.2">
      <c r="S763" s="106"/>
    </row>
    <row r="764" spans="19:19" x14ac:dyDescent="0.2">
      <c r="S764" s="106"/>
    </row>
    <row r="765" spans="19:19" x14ac:dyDescent="0.2">
      <c r="S765" s="106"/>
    </row>
    <row r="766" spans="19:19" x14ac:dyDescent="0.2">
      <c r="S766" s="106"/>
    </row>
    <row r="767" spans="19:19" x14ac:dyDescent="0.2">
      <c r="S767" s="106"/>
    </row>
    <row r="768" spans="19:19" x14ac:dyDescent="0.2">
      <c r="S768" s="106"/>
    </row>
    <row r="769" spans="19:19" x14ac:dyDescent="0.2">
      <c r="S769" s="106"/>
    </row>
    <row r="770" spans="19:19" x14ac:dyDescent="0.2">
      <c r="S770" s="106"/>
    </row>
    <row r="771" spans="19:19" x14ac:dyDescent="0.2">
      <c r="S771" s="106"/>
    </row>
    <row r="772" spans="19:19" x14ac:dyDescent="0.2">
      <c r="S772" s="106"/>
    </row>
    <row r="773" spans="19:19" x14ac:dyDescent="0.2">
      <c r="S773" s="106"/>
    </row>
    <row r="774" spans="19:19" x14ac:dyDescent="0.2">
      <c r="S774" s="106"/>
    </row>
    <row r="775" spans="19:19" x14ac:dyDescent="0.2">
      <c r="S775" s="106"/>
    </row>
    <row r="776" spans="19:19" x14ac:dyDescent="0.2">
      <c r="S776" s="106"/>
    </row>
    <row r="777" spans="19:19" x14ac:dyDescent="0.2">
      <c r="S777" s="106"/>
    </row>
    <row r="778" spans="19:19" x14ac:dyDescent="0.2">
      <c r="S778" s="106"/>
    </row>
    <row r="779" spans="19:19" x14ac:dyDescent="0.2">
      <c r="S779" s="106"/>
    </row>
    <row r="780" spans="19:19" x14ac:dyDescent="0.2">
      <c r="S780" s="106"/>
    </row>
    <row r="781" spans="19:19" x14ac:dyDescent="0.2">
      <c r="S781" s="106"/>
    </row>
    <row r="782" spans="19:19" x14ac:dyDescent="0.2">
      <c r="S782" s="106"/>
    </row>
    <row r="783" spans="19:19" x14ac:dyDescent="0.2">
      <c r="S783" s="106"/>
    </row>
    <row r="784" spans="19:19" x14ac:dyDescent="0.2">
      <c r="S784" s="106"/>
    </row>
    <row r="785" spans="19:19" x14ac:dyDescent="0.2">
      <c r="S785" s="106"/>
    </row>
    <row r="786" spans="19:19" x14ac:dyDescent="0.2">
      <c r="S786" s="106"/>
    </row>
    <row r="787" spans="19:19" x14ac:dyDescent="0.2">
      <c r="S787" s="106"/>
    </row>
    <row r="788" spans="19:19" x14ac:dyDescent="0.2">
      <c r="S788" s="106"/>
    </row>
    <row r="789" spans="19:19" x14ac:dyDescent="0.2">
      <c r="S789" s="106"/>
    </row>
    <row r="790" spans="19:19" x14ac:dyDescent="0.2">
      <c r="S790" s="106"/>
    </row>
    <row r="791" spans="19:19" x14ac:dyDescent="0.2">
      <c r="S791" s="106"/>
    </row>
    <row r="792" spans="19:19" x14ac:dyDescent="0.2">
      <c r="S792" s="106"/>
    </row>
    <row r="793" spans="19:19" x14ac:dyDescent="0.2">
      <c r="S793" s="106"/>
    </row>
    <row r="794" spans="19:19" x14ac:dyDescent="0.2">
      <c r="S794" s="106"/>
    </row>
    <row r="795" spans="19:19" x14ac:dyDescent="0.2">
      <c r="S795" s="106"/>
    </row>
    <row r="796" spans="19:19" x14ac:dyDescent="0.2">
      <c r="S796" s="106"/>
    </row>
    <row r="797" spans="19:19" x14ac:dyDescent="0.2">
      <c r="S797" s="106"/>
    </row>
    <row r="798" spans="19:19" x14ac:dyDescent="0.2">
      <c r="S798" s="106"/>
    </row>
    <row r="799" spans="19:19" x14ac:dyDescent="0.2">
      <c r="S799" s="106"/>
    </row>
    <row r="800" spans="19:19" x14ac:dyDescent="0.2">
      <c r="S800" s="106"/>
    </row>
    <row r="801" spans="19:19" x14ac:dyDescent="0.2">
      <c r="S801" s="106"/>
    </row>
    <row r="802" spans="19:19" x14ac:dyDescent="0.2">
      <c r="S802" s="106"/>
    </row>
    <row r="803" spans="19:19" x14ac:dyDescent="0.2">
      <c r="S803" s="106"/>
    </row>
    <row r="804" spans="19:19" x14ac:dyDescent="0.2">
      <c r="S804" s="106"/>
    </row>
    <row r="805" spans="19:19" x14ac:dyDescent="0.2">
      <c r="S805" s="106"/>
    </row>
    <row r="806" spans="19:19" x14ac:dyDescent="0.2">
      <c r="S806" s="106"/>
    </row>
    <row r="807" spans="19:19" x14ac:dyDescent="0.2">
      <c r="S807" s="106"/>
    </row>
    <row r="808" spans="19:19" x14ac:dyDescent="0.2">
      <c r="S808" s="106"/>
    </row>
    <row r="809" spans="19:19" x14ac:dyDescent="0.2">
      <c r="S809" s="106"/>
    </row>
    <row r="810" spans="19:19" x14ac:dyDescent="0.2">
      <c r="S810" s="106"/>
    </row>
    <row r="811" spans="19:19" x14ac:dyDescent="0.2">
      <c r="S811" s="106"/>
    </row>
    <row r="812" spans="19:19" x14ac:dyDescent="0.2">
      <c r="S812" s="106"/>
    </row>
    <row r="813" spans="19:19" x14ac:dyDescent="0.2">
      <c r="S813" s="106"/>
    </row>
    <row r="814" spans="19:19" x14ac:dyDescent="0.2">
      <c r="S814" s="106"/>
    </row>
    <row r="815" spans="19:19" x14ac:dyDescent="0.2">
      <c r="S815" s="106"/>
    </row>
    <row r="816" spans="19:19" x14ac:dyDescent="0.2">
      <c r="S816" s="106"/>
    </row>
    <row r="817" spans="19:19" x14ac:dyDescent="0.2">
      <c r="S817" s="106"/>
    </row>
    <row r="818" spans="19:19" x14ac:dyDescent="0.2">
      <c r="S818" s="106"/>
    </row>
    <row r="819" spans="19:19" x14ac:dyDescent="0.2">
      <c r="S819" s="106"/>
    </row>
    <row r="820" spans="19:19" x14ac:dyDescent="0.2">
      <c r="S820" s="106"/>
    </row>
    <row r="821" spans="19:19" x14ac:dyDescent="0.2">
      <c r="S821" s="106"/>
    </row>
    <row r="822" spans="19:19" x14ac:dyDescent="0.2">
      <c r="S822" s="106"/>
    </row>
    <row r="823" spans="19:19" x14ac:dyDescent="0.2">
      <c r="S823" s="106"/>
    </row>
    <row r="824" spans="19:19" x14ac:dyDescent="0.2">
      <c r="S824" s="106"/>
    </row>
    <row r="825" spans="19:19" x14ac:dyDescent="0.2">
      <c r="S825" s="106"/>
    </row>
    <row r="826" spans="19:19" x14ac:dyDescent="0.2">
      <c r="S826" s="106"/>
    </row>
    <row r="827" spans="19:19" x14ac:dyDescent="0.2">
      <c r="S827" s="106"/>
    </row>
    <row r="828" spans="19:19" x14ac:dyDescent="0.2">
      <c r="S828" s="106"/>
    </row>
    <row r="829" spans="19:19" x14ac:dyDescent="0.2">
      <c r="S829" s="106"/>
    </row>
    <row r="830" spans="19:19" x14ac:dyDescent="0.2">
      <c r="S830" s="106"/>
    </row>
    <row r="831" spans="19:19" x14ac:dyDescent="0.2">
      <c r="S831" s="106"/>
    </row>
    <row r="832" spans="19:19" x14ac:dyDescent="0.2">
      <c r="S832" s="106"/>
    </row>
    <row r="833" spans="19:19" x14ac:dyDescent="0.2">
      <c r="S833" s="106"/>
    </row>
    <row r="834" spans="19:19" x14ac:dyDescent="0.2">
      <c r="S834" s="106"/>
    </row>
    <row r="835" spans="19:19" x14ac:dyDescent="0.2">
      <c r="S835" s="106"/>
    </row>
    <row r="836" spans="19:19" x14ac:dyDescent="0.2">
      <c r="S836" s="106"/>
    </row>
    <row r="837" spans="19:19" x14ac:dyDescent="0.2">
      <c r="S837" s="106"/>
    </row>
    <row r="838" spans="19:19" x14ac:dyDescent="0.2">
      <c r="S838" s="106"/>
    </row>
    <row r="839" spans="19:19" x14ac:dyDescent="0.2">
      <c r="S839" s="106"/>
    </row>
    <row r="840" spans="19:19" x14ac:dyDescent="0.2">
      <c r="S840" s="106"/>
    </row>
    <row r="841" spans="19:19" x14ac:dyDescent="0.2">
      <c r="S841" s="106"/>
    </row>
    <row r="842" spans="19:19" x14ac:dyDescent="0.2">
      <c r="S842" s="106"/>
    </row>
    <row r="843" spans="19:19" x14ac:dyDescent="0.2">
      <c r="S843" s="106"/>
    </row>
    <row r="844" spans="19:19" x14ac:dyDescent="0.2">
      <c r="S844" s="106"/>
    </row>
    <row r="845" spans="19:19" x14ac:dyDescent="0.2">
      <c r="S845" s="106"/>
    </row>
    <row r="846" spans="19:19" x14ac:dyDescent="0.2">
      <c r="S846" s="106"/>
    </row>
    <row r="847" spans="19:19" x14ac:dyDescent="0.2">
      <c r="S847" s="106"/>
    </row>
    <row r="848" spans="19:19" x14ac:dyDescent="0.2">
      <c r="S848" s="106"/>
    </row>
    <row r="849" spans="19:19" x14ac:dyDescent="0.2">
      <c r="S849" s="106"/>
    </row>
    <row r="850" spans="19:19" x14ac:dyDescent="0.2">
      <c r="S850" s="106"/>
    </row>
    <row r="851" spans="19:19" x14ac:dyDescent="0.2">
      <c r="S851" s="106"/>
    </row>
    <row r="852" spans="19:19" x14ac:dyDescent="0.2">
      <c r="S852" s="106"/>
    </row>
    <row r="853" spans="19:19" x14ac:dyDescent="0.2">
      <c r="S853" s="106"/>
    </row>
    <row r="854" spans="19:19" x14ac:dyDescent="0.2">
      <c r="S854" s="106"/>
    </row>
    <row r="855" spans="19:19" x14ac:dyDescent="0.2">
      <c r="S855" s="106"/>
    </row>
    <row r="856" spans="19:19" x14ac:dyDescent="0.2">
      <c r="S856" s="106"/>
    </row>
    <row r="857" spans="19:19" x14ac:dyDescent="0.2">
      <c r="S857" s="106"/>
    </row>
    <row r="858" spans="19:19" x14ac:dyDescent="0.2">
      <c r="S858" s="106"/>
    </row>
    <row r="859" spans="19:19" x14ac:dyDescent="0.2">
      <c r="S859" s="106"/>
    </row>
    <row r="860" spans="19:19" x14ac:dyDescent="0.2">
      <c r="S860" s="106"/>
    </row>
    <row r="861" spans="19:19" x14ac:dyDescent="0.2">
      <c r="S861" s="106"/>
    </row>
    <row r="862" spans="19:19" x14ac:dyDescent="0.2">
      <c r="S862" s="106"/>
    </row>
    <row r="863" spans="19:19" x14ac:dyDescent="0.2">
      <c r="S863" s="106"/>
    </row>
    <row r="864" spans="19:19" x14ac:dyDescent="0.2">
      <c r="S864" s="106"/>
    </row>
    <row r="865" spans="19:19" x14ac:dyDescent="0.2">
      <c r="S865" s="106"/>
    </row>
    <row r="866" spans="19:19" x14ac:dyDescent="0.2">
      <c r="S866" s="106"/>
    </row>
    <row r="867" spans="19:19" x14ac:dyDescent="0.2">
      <c r="S867" s="106"/>
    </row>
    <row r="868" spans="19:19" x14ac:dyDescent="0.2">
      <c r="S868" s="106"/>
    </row>
    <row r="869" spans="19:19" x14ac:dyDescent="0.2">
      <c r="S869" s="106"/>
    </row>
    <row r="870" spans="19:19" x14ac:dyDescent="0.2">
      <c r="S870" s="106"/>
    </row>
    <row r="871" spans="19:19" x14ac:dyDescent="0.2">
      <c r="S871" s="106"/>
    </row>
    <row r="872" spans="19:19" x14ac:dyDescent="0.2">
      <c r="S872" s="106"/>
    </row>
    <row r="873" spans="19:19" x14ac:dyDescent="0.2">
      <c r="S873" s="106"/>
    </row>
    <row r="874" spans="19:19" x14ac:dyDescent="0.2">
      <c r="S874" s="106"/>
    </row>
    <row r="875" spans="19:19" x14ac:dyDescent="0.2">
      <c r="S875" s="106"/>
    </row>
    <row r="876" spans="19:19" x14ac:dyDescent="0.2">
      <c r="S876" s="106"/>
    </row>
    <row r="877" spans="19:19" x14ac:dyDescent="0.2">
      <c r="S877" s="106"/>
    </row>
    <row r="878" spans="19:19" x14ac:dyDescent="0.2">
      <c r="S878" s="106"/>
    </row>
    <row r="879" spans="19:19" x14ac:dyDescent="0.2">
      <c r="S879" s="106"/>
    </row>
    <row r="880" spans="19:19" x14ac:dyDescent="0.2">
      <c r="S880" s="106"/>
    </row>
    <row r="881" spans="19:19" x14ac:dyDescent="0.2">
      <c r="S881" s="106"/>
    </row>
    <row r="882" spans="19:19" x14ac:dyDescent="0.2">
      <c r="S882" s="106"/>
    </row>
    <row r="883" spans="19:19" x14ac:dyDescent="0.2">
      <c r="S883" s="106"/>
    </row>
    <row r="884" spans="19:19" x14ac:dyDescent="0.2">
      <c r="S884" s="106"/>
    </row>
    <row r="885" spans="19:19" x14ac:dyDescent="0.2">
      <c r="S885" s="106"/>
    </row>
    <row r="886" spans="19:19" x14ac:dyDescent="0.2">
      <c r="S886" s="106"/>
    </row>
    <row r="887" spans="19:19" x14ac:dyDescent="0.2">
      <c r="S887" s="106"/>
    </row>
    <row r="888" spans="19:19" x14ac:dyDescent="0.2">
      <c r="S888" s="106"/>
    </row>
    <row r="889" spans="19:19" x14ac:dyDescent="0.2">
      <c r="S889" s="106"/>
    </row>
    <row r="890" spans="19:19" x14ac:dyDescent="0.2">
      <c r="S890" s="106"/>
    </row>
    <row r="891" spans="19:19" x14ac:dyDescent="0.2">
      <c r="S891" s="106"/>
    </row>
    <row r="892" spans="19:19" x14ac:dyDescent="0.2">
      <c r="S892" s="106"/>
    </row>
    <row r="893" spans="19:19" x14ac:dyDescent="0.2">
      <c r="S893" s="106"/>
    </row>
    <row r="894" spans="19:19" x14ac:dyDescent="0.2">
      <c r="S894" s="106"/>
    </row>
    <row r="895" spans="19:19" x14ac:dyDescent="0.2">
      <c r="S895" s="106"/>
    </row>
    <row r="896" spans="19:19" x14ac:dyDescent="0.2">
      <c r="S896" s="106"/>
    </row>
    <row r="897" spans="19:19" x14ac:dyDescent="0.2">
      <c r="S897" s="106"/>
    </row>
    <row r="898" spans="19:19" x14ac:dyDescent="0.2">
      <c r="S898" s="106"/>
    </row>
    <row r="899" spans="19:19" x14ac:dyDescent="0.2">
      <c r="S899" s="106"/>
    </row>
    <row r="900" spans="19:19" x14ac:dyDescent="0.2">
      <c r="S900" s="106"/>
    </row>
    <row r="901" spans="19:19" x14ac:dyDescent="0.2">
      <c r="S901" s="106"/>
    </row>
    <row r="902" spans="19:19" x14ac:dyDescent="0.2">
      <c r="S902" s="106"/>
    </row>
    <row r="903" spans="19:19" x14ac:dyDescent="0.2">
      <c r="S903" s="106"/>
    </row>
    <row r="904" spans="19:19" x14ac:dyDescent="0.2">
      <c r="S904" s="106"/>
    </row>
    <row r="905" spans="19:19" x14ac:dyDescent="0.2">
      <c r="S905" s="106"/>
    </row>
    <row r="906" spans="19:19" x14ac:dyDescent="0.2">
      <c r="S906" s="106"/>
    </row>
    <row r="907" spans="19:19" x14ac:dyDescent="0.2">
      <c r="S907" s="106"/>
    </row>
    <row r="908" spans="19:19" x14ac:dyDescent="0.2">
      <c r="S908" s="106"/>
    </row>
    <row r="909" spans="19:19" x14ac:dyDescent="0.2">
      <c r="S909" s="106"/>
    </row>
    <row r="910" spans="19:19" x14ac:dyDescent="0.2">
      <c r="S910" s="106"/>
    </row>
    <row r="911" spans="19:19" x14ac:dyDescent="0.2">
      <c r="S911" s="106"/>
    </row>
    <row r="912" spans="19:19" x14ac:dyDescent="0.2">
      <c r="S912" s="106"/>
    </row>
    <row r="913" spans="19:19" x14ac:dyDescent="0.2">
      <c r="S913" s="106"/>
    </row>
    <row r="914" spans="19:19" x14ac:dyDescent="0.2">
      <c r="S914" s="106"/>
    </row>
    <row r="915" spans="19:19" x14ac:dyDescent="0.2">
      <c r="S915" s="106"/>
    </row>
    <row r="916" spans="19:19" x14ac:dyDescent="0.2">
      <c r="S916" s="106"/>
    </row>
    <row r="917" spans="19:19" x14ac:dyDescent="0.2">
      <c r="S917" s="106"/>
    </row>
    <row r="918" spans="19:19" x14ac:dyDescent="0.2">
      <c r="S918" s="106"/>
    </row>
    <row r="919" spans="19:19" x14ac:dyDescent="0.2">
      <c r="S919" s="106"/>
    </row>
    <row r="920" spans="19:19" x14ac:dyDescent="0.2">
      <c r="S920" s="106"/>
    </row>
    <row r="921" spans="19:19" x14ac:dyDescent="0.2">
      <c r="S921" s="106"/>
    </row>
    <row r="922" spans="19:19" x14ac:dyDescent="0.2">
      <c r="S922" s="106"/>
    </row>
    <row r="923" spans="19:19" x14ac:dyDescent="0.2">
      <c r="S923" s="106"/>
    </row>
    <row r="924" spans="19:19" x14ac:dyDescent="0.2">
      <c r="S924" s="106"/>
    </row>
    <row r="925" spans="19:19" x14ac:dyDescent="0.2">
      <c r="S925" s="106"/>
    </row>
    <row r="926" spans="19:19" x14ac:dyDescent="0.2">
      <c r="S926" s="106"/>
    </row>
    <row r="927" spans="19:19" x14ac:dyDescent="0.2">
      <c r="S927" s="106"/>
    </row>
    <row r="928" spans="19:19" x14ac:dyDescent="0.2">
      <c r="S928" s="106"/>
    </row>
    <row r="929" spans="19:19" x14ac:dyDescent="0.2">
      <c r="S929" s="106"/>
    </row>
    <row r="930" spans="19:19" x14ac:dyDescent="0.2">
      <c r="S930" s="106"/>
    </row>
    <row r="931" spans="19:19" x14ac:dyDescent="0.2">
      <c r="S931" s="106"/>
    </row>
    <row r="932" spans="19:19" x14ac:dyDescent="0.2">
      <c r="S932" s="106"/>
    </row>
    <row r="933" spans="19:19" x14ac:dyDescent="0.2">
      <c r="S933" s="106"/>
    </row>
    <row r="934" spans="19:19" x14ac:dyDescent="0.2">
      <c r="S934" s="106"/>
    </row>
    <row r="935" spans="19:19" x14ac:dyDescent="0.2">
      <c r="S935" s="106"/>
    </row>
    <row r="936" spans="19:19" x14ac:dyDescent="0.2">
      <c r="S936" s="106"/>
    </row>
    <row r="937" spans="19:19" x14ac:dyDescent="0.2">
      <c r="S937" s="106"/>
    </row>
    <row r="938" spans="19:19" x14ac:dyDescent="0.2">
      <c r="S938" s="106"/>
    </row>
    <row r="939" spans="19:19" x14ac:dyDescent="0.2">
      <c r="S939" s="106"/>
    </row>
    <row r="940" spans="19:19" x14ac:dyDescent="0.2">
      <c r="S940" s="106"/>
    </row>
    <row r="941" spans="19:19" x14ac:dyDescent="0.2">
      <c r="S941" s="106"/>
    </row>
    <row r="942" spans="19:19" x14ac:dyDescent="0.2">
      <c r="S942" s="106"/>
    </row>
    <row r="943" spans="19:19" x14ac:dyDescent="0.2">
      <c r="S943" s="106"/>
    </row>
    <row r="944" spans="19:19" x14ac:dyDescent="0.2">
      <c r="S944" s="106"/>
    </row>
    <row r="945" spans="19:19" x14ac:dyDescent="0.2">
      <c r="S945" s="106"/>
    </row>
    <row r="946" spans="19:19" x14ac:dyDescent="0.2">
      <c r="S946" s="106"/>
    </row>
    <row r="947" spans="19:19" x14ac:dyDescent="0.2">
      <c r="S947" s="106"/>
    </row>
    <row r="948" spans="19:19" x14ac:dyDescent="0.2">
      <c r="S948" s="106"/>
    </row>
    <row r="949" spans="19:19" x14ac:dyDescent="0.2">
      <c r="S949" s="106"/>
    </row>
    <row r="950" spans="19:19" x14ac:dyDescent="0.2">
      <c r="S950" s="106"/>
    </row>
    <row r="951" spans="19:19" x14ac:dyDescent="0.2">
      <c r="S951" s="106"/>
    </row>
    <row r="952" spans="19:19" x14ac:dyDescent="0.2">
      <c r="S952" s="106"/>
    </row>
    <row r="953" spans="19:19" x14ac:dyDescent="0.2">
      <c r="S953" s="106"/>
    </row>
    <row r="954" spans="19:19" x14ac:dyDescent="0.2">
      <c r="S954" s="106"/>
    </row>
    <row r="955" spans="19:19" x14ac:dyDescent="0.2">
      <c r="S955" s="106"/>
    </row>
    <row r="956" spans="19:19" x14ac:dyDescent="0.2">
      <c r="S956" s="106"/>
    </row>
    <row r="957" spans="19:19" x14ac:dyDescent="0.2">
      <c r="S957" s="106"/>
    </row>
    <row r="958" spans="19:19" x14ac:dyDescent="0.2">
      <c r="S958" s="106"/>
    </row>
    <row r="959" spans="19:19" x14ac:dyDescent="0.2">
      <c r="S959" s="106"/>
    </row>
    <row r="960" spans="19:19" x14ac:dyDescent="0.2">
      <c r="S960" s="106"/>
    </row>
    <row r="961" spans="19:19" x14ac:dyDescent="0.2">
      <c r="S961" s="106"/>
    </row>
    <row r="962" spans="19:19" x14ac:dyDescent="0.2">
      <c r="S962" s="106"/>
    </row>
    <row r="963" spans="19:19" x14ac:dyDescent="0.2">
      <c r="S963" s="106"/>
    </row>
    <row r="964" spans="19:19" x14ac:dyDescent="0.2">
      <c r="S964" s="106"/>
    </row>
    <row r="965" spans="19:19" x14ac:dyDescent="0.2">
      <c r="S965" s="106"/>
    </row>
    <row r="966" spans="19:19" x14ac:dyDescent="0.2">
      <c r="S966" s="106"/>
    </row>
    <row r="967" spans="19:19" x14ac:dyDescent="0.2">
      <c r="S967" s="106"/>
    </row>
    <row r="968" spans="19:19" x14ac:dyDescent="0.2">
      <c r="S968" s="106"/>
    </row>
    <row r="969" spans="19:19" x14ac:dyDescent="0.2">
      <c r="S969" s="106"/>
    </row>
    <row r="970" spans="19:19" x14ac:dyDescent="0.2">
      <c r="S970" s="106"/>
    </row>
    <row r="971" spans="19:19" x14ac:dyDescent="0.2">
      <c r="S971" s="106"/>
    </row>
    <row r="972" spans="19:19" x14ac:dyDescent="0.2">
      <c r="S972" s="106"/>
    </row>
    <row r="973" spans="19:19" x14ac:dyDescent="0.2">
      <c r="S973" s="106"/>
    </row>
    <row r="974" spans="19:19" x14ac:dyDescent="0.2">
      <c r="S974" s="106"/>
    </row>
    <row r="975" spans="19:19" x14ac:dyDescent="0.2">
      <c r="S975" s="106"/>
    </row>
    <row r="976" spans="19:19" x14ac:dyDescent="0.2">
      <c r="S976" s="106"/>
    </row>
    <row r="977" spans="19:19" x14ac:dyDescent="0.2">
      <c r="S977" s="106"/>
    </row>
    <row r="978" spans="19:19" x14ac:dyDescent="0.2">
      <c r="S978" s="106"/>
    </row>
    <row r="979" spans="19:19" x14ac:dyDescent="0.2">
      <c r="S979" s="106"/>
    </row>
    <row r="980" spans="19:19" x14ac:dyDescent="0.2">
      <c r="S980" s="106"/>
    </row>
    <row r="981" spans="19:19" x14ac:dyDescent="0.2">
      <c r="S981" s="106"/>
    </row>
    <row r="982" spans="19:19" x14ac:dyDescent="0.2">
      <c r="S982" s="106"/>
    </row>
    <row r="983" spans="19:19" x14ac:dyDescent="0.2">
      <c r="S983" s="106"/>
    </row>
    <row r="984" spans="19:19" x14ac:dyDescent="0.2">
      <c r="S984" s="106"/>
    </row>
    <row r="985" spans="19:19" x14ac:dyDescent="0.2">
      <c r="S985" s="106"/>
    </row>
    <row r="986" spans="19:19" x14ac:dyDescent="0.2">
      <c r="S986" s="106"/>
    </row>
    <row r="987" spans="19:19" x14ac:dyDescent="0.2">
      <c r="S987" s="106"/>
    </row>
    <row r="988" spans="19:19" x14ac:dyDescent="0.2">
      <c r="S988" s="106"/>
    </row>
    <row r="989" spans="19:19" x14ac:dyDescent="0.2">
      <c r="S989" s="106"/>
    </row>
    <row r="990" spans="19:19" x14ac:dyDescent="0.2">
      <c r="S990" s="106"/>
    </row>
    <row r="991" spans="19:19" x14ac:dyDescent="0.2">
      <c r="S991" s="106"/>
    </row>
    <row r="992" spans="19:19" x14ac:dyDescent="0.2">
      <c r="S992" s="106"/>
    </row>
    <row r="993" spans="19:19" x14ac:dyDescent="0.2">
      <c r="S993" s="106"/>
    </row>
    <row r="994" spans="19:19" x14ac:dyDescent="0.2">
      <c r="S994" s="106"/>
    </row>
    <row r="995" spans="19:19" x14ac:dyDescent="0.2">
      <c r="S995" s="106"/>
    </row>
    <row r="996" spans="19:19" x14ac:dyDescent="0.2">
      <c r="S996" s="106"/>
    </row>
    <row r="997" spans="19:19" x14ac:dyDescent="0.2">
      <c r="S997" s="106"/>
    </row>
    <row r="998" spans="19:19" x14ac:dyDescent="0.2">
      <c r="S998" s="106"/>
    </row>
    <row r="999" spans="19:19" x14ac:dyDescent="0.2">
      <c r="S999" s="106"/>
    </row>
    <row r="1000" spans="19:19" x14ac:dyDescent="0.2">
      <c r="S1000" s="106"/>
    </row>
    <row r="1001" spans="19:19" x14ac:dyDescent="0.2">
      <c r="S1001" s="106"/>
    </row>
    <row r="1002" spans="19:19" x14ac:dyDescent="0.2">
      <c r="S1002" s="106"/>
    </row>
    <row r="1003" spans="19:19" x14ac:dyDescent="0.2">
      <c r="S1003" s="106"/>
    </row>
    <row r="1004" spans="19:19" x14ac:dyDescent="0.2">
      <c r="S1004" s="106"/>
    </row>
    <row r="1005" spans="19:19" x14ac:dyDescent="0.2">
      <c r="S1005" s="106"/>
    </row>
    <row r="1006" spans="19:19" x14ac:dyDescent="0.2">
      <c r="S1006" s="106"/>
    </row>
    <row r="1007" spans="19:19" x14ac:dyDescent="0.2">
      <c r="S1007" s="106"/>
    </row>
    <row r="1008" spans="19:19" x14ac:dyDescent="0.2">
      <c r="S1008" s="106"/>
    </row>
    <row r="1009" spans="19:19" x14ac:dyDescent="0.2">
      <c r="S1009" s="106"/>
    </row>
    <row r="1010" spans="19:19" x14ac:dyDescent="0.2">
      <c r="S1010" s="106"/>
    </row>
    <row r="1011" spans="19:19" x14ac:dyDescent="0.2">
      <c r="S1011" s="106"/>
    </row>
    <row r="1012" spans="19:19" x14ac:dyDescent="0.2">
      <c r="S1012" s="106"/>
    </row>
    <row r="1013" spans="19:19" x14ac:dyDescent="0.2">
      <c r="S1013" s="106"/>
    </row>
    <row r="1014" spans="19:19" x14ac:dyDescent="0.2">
      <c r="S1014" s="106"/>
    </row>
    <row r="1015" spans="19:19" x14ac:dyDescent="0.2">
      <c r="S1015" s="106"/>
    </row>
    <row r="1016" spans="19:19" x14ac:dyDescent="0.2">
      <c r="S1016" s="106"/>
    </row>
    <row r="1017" spans="19:19" x14ac:dyDescent="0.2">
      <c r="S1017" s="106"/>
    </row>
    <row r="1018" spans="19:19" x14ac:dyDescent="0.2">
      <c r="S1018" s="106"/>
    </row>
    <row r="1019" spans="19:19" x14ac:dyDescent="0.2">
      <c r="S1019" s="106"/>
    </row>
    <row r="1020" spans="19:19" x14ac:dyDescent="0.2">
      <c r="S1020" s="106"/>
    </row>
    <row r="1021" spans="19:19" x14ac:dyDescent="0.2">
      <c r="S1021" s="106"/>
    </row>
    <row r="1022" spans="19:19" x14ac:dyDescent="0.2">
      <c r="S1022" s="106"/>
    </row>
    <row r="1023" spans="19:19" x14ac:dyDescent="0.2">
      <c r="S1023" s="106"/>
    </row>
    <row r="1024" spans="19:19" x14ac:dyDescent="0.2">
      <c r="S1024" s="106"/>
    </row>
    <row r="1025" spans="19:19" x14ac:dyDescent="0.2">
      <c r="S1025" s="106"/>
    </row>
    <row r="1026" spans="19:19" x14ac:dyDescent="0.2">
      <c r="S1026" s="106"/>
    </row>
    <row r="1027" spans="19:19" x14ac:dyDescent="0.2">
      <c r="S1027" s="106"/>
    </row>
    <row r="1028" spans="19:19" x14ac:dyDescent="0.2">
      <c r="S1028" s="106"/>
    </row>
    <row r="1029" spans="19:19" x14ac:dyDescent="0.2">
      <c r="S1029" s="106"/>
    </row>
    <row r="1030" spans="19:19" x14ac:dyDescent="0.2">
      <c r="S1030" s="106"/>
    </row>
    <row r="1031" spans="19:19" x14ac:dyDescent="0.2">
      <c r="S1031" s="106"/>
    </row>
    <row r="1032" spans="19:19" x14ac:dyDescent="0.2">
      <c r="S1032" s="106"/>
    </row>
    <row r="1033" spans="19:19" x14ac:dyDescent="0.2">
      <c r="S1033" s="106"/>
    </row>
    <row r="1034" spans="19:19" x14ac:dyDescent="0.2">
      <c r="S1034" s="106"/>
    </row>
    <row r="1035" spans="19:19" x14ac:dyDescent="0.2">
      <c r="S1035" s="106"/>
    </row>
    <row r="1036" spans="19:19" x14ac:dyDescent="0.2">
      <c r="S1036" s="106"/>
    </row>
    <row r="1037" spans="19:19" x14ac:dyDescent="0.2">
      <c r="S1037" s="106"/>
    </row>
    <row r="1038" spans="19:19" x14ac:dyDescent="0.2">
      <c r="S1038" s="106"/>
    </row>
    <row r="1039" spans="19:19" x14ac:dyDescent="0.2">
      <c r="S1039" s="106"/>
    </row>
    <row r="1040" spans="19:19" x14ac:dyDescent="0.2">
      <c r="S1040" s="106"/>
    </row>
    <row r="1041" spans="19:19" x14ac:dyDescent="0.2">
      <c r="S1041" s="106"/>
    </row>
    <row r="1042" spans="19:19" x14ac:dyDescent="0.2">
      <c r="S1042" s="106"/>
    </row>
    <row r="1043" spans="19:19" x14ac:dyDescent="0.2">
      <c r="S1043" s="106"/>
    </row>
    <row r="1044" spans="19:19" x14ac:dyDescent="0.2">
      <c r="S1044" s="106"/>
    </row>
    <row r="1045" spans="19:19" x14ac:dyDescent="0.2">
      <c r="S1045" s="106"/>
    </row>
    <row r="1046" spans="19:19" x14ac:dyDescent="0.2">
      <c r="S1046" s="106"/>
    </row>
    <row r="1047" spans="19:19" x14ac:dyDescent="0.2">
      <c r="S1047" s="106"/>
    </row>
    <row r="1048" spans="19:19" x14ac:dyDescent="0.2">
      <c r="S1048" s="106"/>
    </row>
    <row r="1049" spans="19:19" x14ac:dyDescent="0.2">
      <c r="S1049" s="106"/>
    </row>
    <row r="1050" spans="19:19" x14ac:dyDescent="0.2">
      <c r="S1050" s="106"/>
    </row>
    <row r="1051" spans="19:19" x14ac:dyDescent="0.2">
      <c r="S1051" s="106"/>
    </row>
    <row r="1052" spans="19:19" x14ac:dyDescent="0.2">
      <c r="S1052" s="106"/>
    </row>
    <row r="1053" spans="19:19" x14ac:dyDescent="0.2">
      <c r="S1053" s="106"/>
    </row>
    <row r="1054" spans="19:19" x14ac:dyDescent="0.2">
      <c r="S1054" s="106"/>
    </row>
    <row r="1055" spans="19:19" x14ac:dyDescent="0.2">
      <c r="S1055" s="106"/>
    </row>
    <row r="1056" spans="19:19" x14ac:dyDescent="0.2">
      <c r="S1056" s="106"/>
    </row>
    <row r="1057" spans="19:19" x14ac:dyDescent="0.2">
      <c r="S1057" s="106"/>
    </row>
    <row r="1058" spans="19:19" x14ac:dyDescent="0.2">
      <c r="S1058" s="106"/>
    </row>
    <row r="1059" spans="19:19" x14ac:dyDescent="0.2">
      <c r="S1059" s="106"/>
    </row>
    <row r="1060" spans="19:19" x14ac:dyDescent="0.2">
      <c r="S1060" s="106"/>
    </row>
    <row r="1061" spans="19:19" x14ac:dyDescent="0.2">
      <c r="S1061" s="106"/>
    </row>
    <row r="1062" spans="19:19" x14ac:dyDescent="0.2">
      <c r="S1062" s="106"/>
    </row>
    <row r="1063" spans="19:19" x14ac:dyDescent="0.2">
      <c r="S1063" s="106"/>
    </row>
    <row r="1064" spans="19:19" x14ac:dyDescent="0.2">
      <c r="S1064" s="106"/>
    </row>
    <row r="1065" spans="19:19" x14ac:dyDescent="0.2">
      <c r="S1065" s="106"/>
    </row>
    <row r="1066" spans="19:19" x14ac:dyDescent="0.2">
      <c r="S1066" s="106"/>
    </row>
    <row r="1067" spans="19:19" x14ac:dyDescent="0.2">
      <c r="S1067" s="106"/>
    </row>
    <row r="1068" spans="19:19" x14ac:dyDescent="0.2">
      <c r="S1068" s="106"/>
    </row>
    <row r="1069" spans="19:19" x14ac:dyDescent="0.2">
      <c r="S1069" s="106"/>
    </row>
    <row r="1070" spans="19:19" x14ac:dyDescent="0.2">
      <c r="S1070" s="106"/>
    </row>
    <row r="1071" spans="19:19" x14ac:dyDescent="0.2">
      <c r="S1071" s="106"/>
    </row>
    <row r="1072" spans="19:19" x14ac:dyDescent="0.2">
      <c r="S1072" s="106"/>
    </row>
    <row r="1073" spans="19:19" x14ac:dyDescent="0.2">
      <c r="S1073" s="106"/>
    </row>
    <row r="1074" spans="19:19" x14ac:dyDescent="0.2">
      <c r="S1074" s="106"/>
    </row>
    <row r="1075" spans="19:19" x14ac:dyDescent="0.2">
      <c r="S1075" s="106"/>
    </row>
    <row r="1076" spans="19:19" x14ac:dyDescent="0.2">
      <c r="S1076" s="106"/>
    </row>
    <row r="1077" spans="19:19" x14ac:dyDescent="0.2">
      <c r="S1077" s="106"/>
    </row>
    <row r="1078" spans="19:19" x14ac:dyDescent="0.2">
      <c r="S1078" s="106"/>
    </row>
    <row r="1079" spans="19:19" x14ac:dyDescent="0.2">
      <c r="S1079" s="106"/>
    </row>
    <row r="1080" spans="19:19" x14ac:dyDescent="0.2">
      <c r="S1080" s="106"/>
    </row>
    <row r="1081" spans="19:19" x14ac:dyDescent="0.2">
      <c r="S1081" s="106"/>
    </row>
    <row r="1082" spans="19:19" x14ac:dyDescent="0.2">
      <c r="S1082" s="106"/>
    </row>
    <row r="1083" spans="19:19" x14ac:dyDescent="0.2">
      <c r="S1083" s="106"/>
    </row>
    <row r="1084" spans="19:19" x14ac:dyDescent="0.2">
      <c r="S1084" s="106"/>
    </row>
    <row r="1085" spans="19:19" x14ac:dyDescent="0.2">
      <c r="S1085" s="106"/>
    </row>
    <row r="1086" spans="19:19" x14ac:dyDescent="0.2">
      <c r="S1086" s="106"/>
    </row>
    <row r="1087" spans="19:19" x14ac:dyDescent="0.2">
      <c r="S1087" s="106"/>
    </row>
    <row r="1088" spans="19:19" x14ac:dyDescent="0.2">
      <c r="S1088" s="106"/>
    </row>
    <row r="1089" spans="19:19" x14ac:dyDescent="0.2">
      <c r="S1089" s="106"/>
    </row>
    <row r="1090" spans="19:19" x14ac:dyDescent="0.2">
      <c r="S1090" s="106"/>
    </row>
    <row r="1091" spans="19:19" x14ac:dyDescent="0.2">
      <c r="S1091" s="106"/>
    </row>
    <row r="1092" spans="19:19" x14ac:dyDescent="0.2">
      <c r="S1092" s="106"/>
    </row>
    <row r="1093" spans="19:19" x14ac:dyDescent="0.2">
      <c r="S1093" s="106"/>
    </row>
    <row r="1094" spans="19:19" x14ac:dyDescent="0.2">
      <c r="S1094" s="106"/>
    </row>
    <row r="1095" spans="19:19" x14ac:dyDescent="0.2">
      <c r="S1095" s="106"/>
    </row>
    <row r="1096" spans="19:19" x14ac:dyDescent="0.2">
      <c r="S1096" s="106"/>
    </row>
    <row r="1097" spans="19:19" x14ac:dyDescent="0.2">
      <c r="S1097" s="106"/>
    </row>
    <row r="1098" spans="19:19" x14ac:dyDescent="0.2">
      <c r="S1098" s="106"/>
    </row>
    <row r="1099" spans="19:19" x14ac:dyDescent="0.2">
      <c r="S1099" s="106"/>
    </row>
    <row r="1100" spans="19:19" x14ac:dyDescent="0.2">
      <c r="S1100" s="106"/>
    </row>
    <row r="1101" spans="19:19" x14ac:dyDescent="0.2">
      <c r="S1101" s="106"/>
    </row>
    <row r="1102" spans="19:19" x14ac:dyDescent="0.2">
      <c r="S1102" s="106"/>
    </row>
    <row r="1103" spans="19:19" x14ac:dyDescent="0.2">
      <c r="S1103" s="106"/>
    </row>
    <row r="1104" spans="19:19" x14ac:dyDescent="0.2">
      <c r="S1104" s="106"/>
    </row>
    <row r="1105" spans="19:19" x14ac:dyDescent="0.2">
      <c r="S1105" s="106"/>
    </row>
    <row r="1106" spans="19:19" x14ac:dyDescent="0.2">
      <c r="S1106" s="106"/>
    </row>
    <row r="1107" spans="19:19" x14ac:dyDescent="0.2">
      <c r="S1107" s="106"/>
    </row>
    <row r="1108" spans="19:19" x14ac:dyDescent="0.2">
      <c r="S1108" s="106"/>
    </row>
    <row r="1109" spans="19:19" x14ac:dyDescent="0.2">
      <c r="S1109" s="106"/>
    </row>
    <row r="1110" spans="19:19" x14ac:dyDescent="0.2">
      <c r="S1110" s="106"/>
    </row>
    <row r="1111" spans="19:19" x14ac:dyDescent="0.2">
      <c r="S1111" s="106"/>
    </row>
    <row r="1112" spans="19:19" x14ac:dyDescent="0.2">
      <c r="S1112" s="106"/>
    </row>
    <row r="1113" spans="19:19" x14ac:dyDescent="0.2">
      <c r="S1113" s="106"/>
    </row>
    <row r="1114" spans="19:19" x14ac:dyDescent="0.2">
      <c r="S1114" s="106"/>
    </row>
    <row r="1115" spans="19:19" x14ac:dyDescent="0.2">
      <c r="S1115" s="106"/>
    </row>
    <row r="1116" spans="19:19" x14ac:dyDescent="0.2">
      <c r="S1116" s="106"/>
    </row>
    <row r="1117" spans="19:19" x14ac:dyDescent="0.2">
      <c r="S1117" s="106"/>
    </row>
    <row r="1118" spans="19:19" x14ac:dyDescent="0.2">
      <c r="S1118" s="106"/>
    </row>
    <row r="1119" spans="19:19" x14ac:dyDescent="0.2">
      <c r="S1119" s="106"/>
    </row>
    <row r="1120" spans="19:19" x14ac:dyDescent="0.2">
      <c r="S1120" s="106"/>
    </row>
    <row r="1121" spans="19:19" x14ac:dyDescent="0.2">
      <c r="S1121" s="106"/>
    </row>
    <row r="1122" spans="19:19" x14ac:dyDescent="0.2">
      <c r="S1122" s="106"/>
    </row>
    <row r="1123" spans="19:19" x14ac:dyDescent="0.2">
      <c r="S1123" s="106"/>
    </row>
    <row r="1124" spans="19:19" x14ac:dyDescent="0.2">
      <c r="S1124" s="106"/>
    </row>
    <row r="1125" spans="19:19" x14ac:dyDescent="0.2">
      <c r="S1125" s="106"/>
    </row>
    <row r="1126" spans="19:19" x14ac:dyDescent="0.2">
      <c r="S1126" s="106"/>
    </row>
    <row r="1127" spans="19:19" x14ac:dyDescent="0.2">
      <c r="S1127" s="106"/>
    </row>
    <row r="1128" spans="19:19" x14ac:dyDescent="0.2">
      <c r="S1128" s="106"/>
    </row>
    <row r="1129" spans="19:19" x14ac:dyDescent="0.2">
      <c r="S1129" s="106"/>
    </row>
    <row r="1130" spans="19:19" x14ac:dyDescent="0.2">
      <c r="S1130" s="106"/>
    </row>
    <row r="1131" spans="19:19" x14ac:dyDescent="0.2">
      <c r="S1131" s="106"/>
    </row>
    <row r="1132" spans="19:19" x14ac:dyDescent="0.2">
      <c r="S1132" s="106"/>
    </row>
    <row r="1133" spans="19:19" x14ac:dyDescent="0.2">
      <c r="S1133" s="106"/>
    </row>
    <row r="1134" spans="19:19" x14ac:dyDescent="0.2">
      <c r="S1134" s="106"/>
    </row>
    <row r="1135" spans="19:19" x14ac:dyDescent="0.2">
      <c r="S1135" s="106"/>
    </row>
    <row r="1136" spans="19:19" x14ac:dyDescent="0.2">
      <c r="S1136" s="106"/>
    </row>
    <row r="1137" spans="19:19" x14ac:dyDescent="0.2">
      <c r="S1137" s="106"/>
    </row>
    <row r="1138" spans="19:19" x14ac:dyDescent="0.2">
      <c r="S1138" s="106"/>
    </row>
    <row r="1139" spans="19:19" x14ac:dyDescent="0.2">
      <c r="S1139" s="106"/>
    </row>
    <row r="1140" spans="19:19" x14ac:dyDescent="0.2">
      <c r="S1140" s="106"/>
    </row>
    <row r="1141" spans="19:19" x14ac:dyDescent="0.2">
      <c r="S1141" s="106"/>
    </row>
    <row r="1142" spans="19:19" x14ac:dyDescent="0.2">
      <c r="S1142" s="106"/>
    </row>
    <row r="1143" spans="19:19" x14ac:dyDescent="0.2">
      <c r="S1143" s="106"/>
    </row>
    <row r="1144" spans="19:19" x14ac:dyDescent="0.2">
      <c r="S1144" s="106"/>
    </row>
    <row r="1145" spans="19:19" x14ac:dyDescent="0.2">
      <c r="S1145" s="106"/>
    </row>
    <row r="1146" spans="19:19" x14ac:dyDescent="0.2">
      <c r="S1146" s="106"/>
    </row>
    <row r="1147" spans="19:19" x14ac:dyDescent="0.2">
      <c r="S1147" s="106"/>
    </row>
    <row r="1148" spans="19:19" x14ac:dyDescent="0.2">
      <c r="S1148" s="106"/>
    </row>
    <row r="1149" spans="19:19" x14ac:dyDescent="0.2">
      <c r="S1149" s="106"/>
    </row>
    <row r="1150" spans="19:19" x14ac:dyDescent="0.2">
      <c r="S1150" s="106"/>
    </row>
    <row r="1151" spans="19:19" x14ac:dyDescent="0.2">
      <c r="S1151" s="106"/>
    </row>
    <row r="1152" spans="19:19" x14ac:dyDescent="0.2">
      <c r="S1152" s="106"/>
    </row>
    <row r="1153" spans="19:19" x14ac:dyDescent="0.2">
      <c r="S1153" s="106"/>
    </row>
    <row r="1154" spans="19:19" x14ac:dyDescent="0.2">
      <c r="S1154" s="106"/>
    </row>
    <row r="1155" spans="19:19" x14ac:dyDescent="0.2">
      <c r="S1155" s="106"/>
    </row>
    <row r="1156" spans="19:19" x14ac:dyDescent="0.2">
      <c r="S1156" s="106"/>
    </row>
    <row r="1157" spans="19:19" x14ac:dyDescent="0.2">
      <c r="S1157" s="106"/>
    </row>
    <row r="1158" spans="19:19" x14ac:dyDescent="0.2">
      <c r="S1158" s="106"/>
    </row>
    <row r="1159" spans="19:19" x14ac:dyDescent="0.2">
      <c r="S1159" s="106"/>
    </row>
    <row r="1160" spans="19:19" x14ac:dyDescent="0.2">
      <c r="S1160" s="106"/>
    </row>
    <row r="1161" spans="19:19" x14ac:dyDescent="0.2">
      <c r="S1161" s="106"/>
    </row>
    <row r="1162" spans="19:19" x14ac:dyDescent="0.2">
      <c r="S1162" s="106"/>
    </row>
    <row r="1163" spans="19:19" x14ac:dyDescent="0.2">
      <c r="S1163" s="106"/>
    </row>
    <row r="1164" spans="19:19" x14ac:dyDescent="0.2">
      <c r="S1164" s="106"/>
    </row>
    <row r="1165" spans="19:19" x14ac:dyDescent="0.2">
      <c r="S1165" s="106"/>
    </row>
    <row r="1166" spans="19:19" x14ac:dyDescent="0.2">
      <c r="S1166" s="106"/>
    </row>
    <row r="1167" spans="19:19" x14ac:dyDescent="0.2">
      <c r="S1167" s="106"/>
    </row>
    <row r="1168" spans="19:19" x14ac:dyDescent="0.2">
      <c r="S1168" s="106"/>
    </row>
    <row r="1169" spans="19:19" x14ac:dyDescent="0.2">
      <c r="S1169" s="106"/>
    </row>
    <row r="1170" spans="19:19" x14ac:dyDescent="0.2">
      <c r="S1170" s="106"/>
    </row>
    <row r="1171" spans="19:19" x14ac:dyDescent="0.2">
      <c r="S1171" s="106"/>
    </row>
    <row r="1172" spans="19:19" x14ac:dyDescent="0.2">
      <c r="S1172" s="106"/>
    </row>
    <row r="1173" spans="19:19" x14ac:dyDescent="0.2">
      <c r="S1173" s="106"/>
    </row>
    <row r="1174" spans="19:19" x14ac:dyDescent="0.2">
      <c r="S1174" s="106"/>
    </row>
    <row r="1175" spans="19:19" x14ac:dyDescent="0.2">
      <c r="S1175" s="106"/>
    </row>
    <row r="1176" spans="19:19" x14ac:dyDescent="0.2">
      <c r="S1176" s="106"/>
    </row>
    <row r="1177" spans="19:19" x14ac:dyDescent="0.2">
      <c r="S1177" s="106"/>
    </row>
    <row r="1178" spans="19:19" x14ac:dyDescent="0.2">
      <c r="S1178" s="106"/>
    </row>
    <row r="1179" spans="19:19" x14ac:dyDescent="0.2">
      <c r="S1179" s="106"/>
    </row>
    <row r="1180" spans="19:19" x14ac:dyDescent="0.2">
      <c r="S1180" s="106"/>
    </row>
    <row r="1181" spans="19:19" x14ac:dyDescent="0.2">
      <c r="S1181" s="106"/>
    </row>
    <row r="1182" spans="19:19" x14ac:dyDescent="0.2">
      <c r="S1182" s="106"/>
    </row>
    <row r="1183" spans="19:19" x14ac:dyDescent="0.2">
      <c r="S1183" s="106"/>
    </row>
    <row r="1184" spans="19:19" x14ac:dyDescent="0.2">
      <c r="S1184" s="106"/>
    </row>
    <row r="1185" spans="19:19" x14ac:dyDescent="0.2">
      <c r="S1185" s="106"/>
    </row>
    <row r="1186" spans="19:19" x14ac:dyDescent="0.2">
      <c r="S1186" s="106"/>
    </row>
    <row r="1187" spans="19:19" x14ac:dyDescent="0.2">
      <c r="S1187" s="106"/>
    </row>
    <row r="1188" spans="19:19" x14ac:dyDescent="0.2">
      <c r="S1188" s="106"/>
    </row>
    <row r="1189" spans="19:19" x14ac:dyDescent="0.2">
      <c r="S1189" s="106"/>
    </row>
    <row r="1190" spans="19:19" x14ac:dyDescent="0.2">
      <c r="S1190" s="106"/>
    </row>
    <row r="1191" spans="19:19" x14ac:dyDescent="0.2">
      <c r="S1191" s="106"/>
    </row>
    <row r="1192" spans="19:19" x14ac:dyDescent="0.2">
      <c r="S1192" s="106"/>
    </row>
    <row r="1193" spans="19:19" x14ac:dyDescent="0.2">
      <c r="S1193" s="106"/>
    </row>
    <row r="1194" spans="19:19" x14ac:dyDescent="0.2">
      <c r="S1194" s="106"/>
    </row>
    <row r="1195" spans="19:19" x14ac:dyDescent="0.2">
      <c r="S1195" s="106"/>
    </row>
    <row r="1196" spans="19:19" x14ac:dyDescent="0.2">
      <c r="S1196" s="106"/>
    </row>
    <row r="1197" spans="19:19" x14ac:dyDescent="0.2">
      <c r="S1197" s="106"/>
    </row>
    <row r="1198" spans="19:19" x14ac:dyDescent="0.2">
      <c r="S1198" s="106"/>
    </row>
    <row r="1199" spans="19:19" x14ac:dyDescent="0.2">
      <c r="S1199" s="106"/>
    </row>
    <row r="1200" spans="19:19" x14ac:dyDescent="0.2">
      <c r="S1200" s="106"/>
    </row>
    <row r="1201" spans="19:19" x14ac:dyDescent="0.2">
      <c r="S1201" s="106"/>
    </row>
    <row r="1202" spans="19:19" x14ac:dyDescent="0.2">
      <c r="S1202" s="106"/>
    </row>
    <row r="1203" spans="19:19" x14ac:dyDescent="0.2">
      <c r="S1203" s="106"/>
    </row>
    <row r="1204" spans="19:19" x14ac:dyDescent="0.2">
      <c r="S1204" s="106"/>
    </row>
    <row r="1205" spans="19:19" x14ac:dyDescent="0.2">
      <c r="S1205" s="106"/>
    </row>
    <row r="1206" spans="19:19" x14ac:dyDescent="0.2">
      <c r="S1206" s="106"/>
    </row>
    <row r="1207" spans="19:19" x14ac:dyDescent="0.2">
      <c r="S1207" s="106"/>
    </row>
    <row r="1208" spans="19:19" x14ac:dyDescent="0.2">
      <c r="S1208" s="106"/>
    </row>
    <row r="1209" spans="19:19" x14ac:dyDescent="0.2">
      <c r="S1209" s="106"/>
    </row>
    <row r="1210" spans="19:19" x14ac:dyDescent="0.2">
      <c r="S1210" s="106"/>
    </row>
    <row r="1211" spans="19:19" x14ac:dyDescent="0.2">
      <c r="S1211" s="106"/>
    </row>
    <row r="1212" spans="19:19" x14ac:dyDescent="0.2">
      <c r="S1212" s="106"/>
    </row>
    <row r="1213" spans="19:19" x14ac:dyDescent="0.2">
      <c r="S1213" s="106"/>
    </row>
    <row r="1214" spans="19:19" x14ac:dyDescent="0.2">
      <c r="S1214" s="106"/>
    </row>
    <row r="1215" spans="19:19" x14ac:dyDescent="0.2">
      <c r="S1215" s="106"/>
    </row>
    <row r="1216" spans="19:19" x14ac:dyDescent="0.2">
      <c r="S1216" s="106"/>
    </row>
    <row r="1217" spans="19:19" x14ac:dyDescent="0.2">
      <c r="S1217" s="106"/>
    </row>
    <row r="1218" spans="19:19" x14ac:dyDescent="0.2">
      <c r="S1218" s="106"/>
    </row>
    <row r="1219" spans="19:19" x14ac:dyDescent="0.2">
      <c r="S1219" s="106"/>
    </row>
    <row r="1220" spans="19:19" x14ac:dyDescent="0.2">
      <c r="S1220" s="106"/>
    </row>
    <row r="1221" spans="19:19" x14ac:dyDescent="0.2">
      <c r="S1221" s="106"/>
    </row>
    <row r="1222" spans="19:19" x14ac:dyDescent="0.2">
      <c r="S1222" s="106"/>
    </row>
    <row r="1223" spans="19:19" x14ac:dyDescent="0.2">
      <c r="S1223" s="106"/>
    </row>
    <row r="1224" spans="19:19" x14ac:dyDescent="0.2">
      <c r="S1224" s="106"/>
    </row>
    <row r="1225" spans="19:19" x14ac:dyDescent="0.2">
      <c r="S1225" s="106"/>
    </row>
    <row r="1226" spans="19:19" x14ac:dyDescent="0.2">
      <c r="S1226" s="106"/>
    </row>
    <row r="1227" spans="19:19" x14ac:dyDescent="0.2">
      <c r="S1227" s="106"/>
    </row>
    <row r="1228" spans="19:19" x14ac:dyDescent="0.2">
      <c r="S1228" s="106"/>
    </row>
    <row r="1229" spans="19:19" x14ac:dyDescent="0.2">
      <c r="S1229" s="106"/>
    </row>
    <row r="1230" spans="19:19" x14ac:dyDescent="0.2">
      <c r="S1230" s="106"/>
    </row>
    <row r="1231" spans="19:19" x14ac:dyDescent="0.2">
      <c r="S1231" s="106"/>
    </row>
    <row r="1232" spans="19:19" x14ac:dyDescent="0.2">
      <c r="S1232" s="106"/>
    </row>
    <row r="1233" spans="19:19" x14ac:dyDescent="0.2">
      <c r="S1233" s="106"/>
    </row>
    <row r="1234" spans="19:19" x14ac:dyDescent="0.2">
      <c r="S1234" s="106"/>
    </row>
    <row r="1235" spans="19:19" x14ac:dyDescent="0.2">
      <c r="S1235" s="106"/>
    </row>
    <row r="1236" spans="19:19" x14ac:dyDescent="0.2">
      <c r="S1236" s="106"/>
    </row>
    <row r="1237" spans="19:19" x14ac:dyDescent="0.2">
      <c r="S1237" s="106"/>
    </row>
    <row r="1238" spans="19:19" x14ac:dyDescent="0.2">
      <c r="S1238" s="106"/>
    </row>
    <row r="1239" spans="19:19" x14ac:dyDescent="0.2">
      <c r="S1239" s="106"/>
    </row>
    <row r="1240" spans="19:19" x14ac:dyDescent="0.2">
      <c r="S1240" s="106"/>
    </row>
    <row r="1241" spans="19:19" x14ac:dyDescent="0.2">
      <c r="S1241" s="106"/>
    </row>
    <row r="1242" spans="19:19" x14ac:dyDescent="0.2">
      <c r="S1242" s="106"/>
    </row>
    <row r="1243" spans="19:19" x14ac:dyDescent="0.2">
      <c r="S1243" s="106"/>
    </row>
    <row r="1244" spans="19:19" x14ac:dyDescent="0.2">
      <c r="S1244" s="106"/>
    </row>
    <row r="1245" spans="19:19" x14ac:dyDescent="0.2">
      <c r="S1245" s="106"/>
    </row>
    <row r="1246" spans="19:19" x14ac:dyDescent="0.2">
      <c r="S1246" s="106"/>
    </row>
    <row r="1247" spans="19:19" x14ac:dyDescent="0.2">
      <c r="S1247" s="106"/>
    </row>
    <row r="1248" spans="19:19" x14ac:dyDescent="0.2">
      <c r="S1248" s="106"/>
    </row>
    <row r="1249" spans="19:19" x14ac:dyDescent="0.2">
      <c r="S1249" s="106"/>
    </row>
    <row r="1250" spans="19:19" x14ac:dyDescent="0.2">
      <c r="S1250" s="106"/>
    </row>
    <row r="1251" spans="19:19" x14ac:dyDescent="0.2">
      <c r="S1251" s="106"/>
    </row>
    <row r="1252" spans="19:19" x14ac:dyDescent="0.2">
      <c r="S1252" s="106"/>
    </row>
    <row r="1253" spans="19:19" x14ac:dyDescent="0.2">
      <c r="S1253" s="106"/>
    </row>
    <row r="1254" spans="19:19" x14ac:dyDescent="0.2">
      <c r="S1254" s="106"/>
    </row>
    <row r="1255" spans="19:19" x14ac:dyDescent="0.2">
      <c r="S1255" s="106"/>
    </row>
    <row r="1256" spans="19:19" x14ac:dyDescent="0.2">
      <c r="S1256" s="106"/>
    </row>
    <row r="1257" spans="19:19" x14ac:dyDescent="0.2">
      <c r="S1257" s="106"/>
    </row>
    <row r="1258" spans="19:19" x14ac:dyDescent="0.2">
      <c r="S1258" s="106"/>
    </row>
    <row r="1259" spans="19:19" x14ac:dyDescent="0.2">
      <c r="S1259" s="106"/>
    </row>
    <row r="1260" spans="19:19" x14ac:dyDescent="0.2">
      <c r="S1260" s="106"/>
    </row>
    <row r="1261" spans="19:19" x14ac:dyDescent="0.2">
      <c r="S1261" s="106"/>
    </row>
    <row r="1262" spans="19:19" x14ac:dyDescent="0.2">
      <c r="S1262" s="106"/>
    </row>
    <row r="1263" spans="19:19" x14ac:dyDescent="0.2">
      <c r="S1263" s="106"/>
    </row>
    <row r="1264" spans="19:19" x14ac:dyDescent="0.2">
      <c r="S1264" s="106"/>
    </row>
    <row r="1265" spans="19:19" x14ac:dyDescent="0.2">
      <c r="S1265" s="106"/>
    </row>
    <row r="1266" spans="19:19" x14ac:dyDescent="0.2">
      <c r="S1266" s="106"/>
    </row>
    <row r="1267" spans="19:19" x14ac:dyDescent="0.2">
      <c r="S1267" s="106"/>
    </row>
    <row r="1268" spans="19:19" x14ac:dyDescent="0.2">
      <c r="S1268" s="106"/>
    </row>
    <row r="1269" spans="19:19" x14ac:dyDescent="0.2">
      <c r="S1269" s="106"/>
    </row>
    <row r="1270" spans="19:19" x14ac:dyDescent="0.2">
      <c r="S1270" s="106"/>
    </row>
    <row r="1271" spans="19:19" x14ac:dyDescent="0.2">
      <c r="S1271" s="106"/>
    </row>
    <row r="1272" spans="19:19" x14ac:dyDescent="0.2">
      <c r="S1272" s="106"/>
    </row>
    <row r="1273" spans="19:19" x14ac:dyDescent="0.2">
      <c r="S1273" s="106"/>
    </row>
    <row r="1274" spans="19:19" x14ac:dyDescent="0.2">
      <c r="S1274" s="106"/>
    </row>
    <row r="1275" spans="19:19" x14ac:dyDescent="0.2">
      <c r="S1275" s="106"/>
    </row>
    <row r="1276" spans="19:19" x14ac:dyDescent="0.2">
      <c r="S1276" s="106"/>
    </row>
    <row r="1277" spans="19:19" x14ac:dyDescent="0.2">
      <c r="S1277" s="106"/>
    </row>
    <row r="1278" spans="19:19" x14ac:dyDescent="0.2">
      <c r="S1278" s="106"/>
    </row>
    <row r="1279" spans="19:19" x14ac:dyDescent="0.2">
      <c r="S1279" s="106"/>
    </row>
    <row r="1280" spans="19:19" x14ac:dyDescent="0.2">
      <c r="S1280" s="106"/>
    </row>
    <row r="1281" spans="19:19" x14ac:dyDescent="0.2">
      <c r="S1281" s="106"/>
    </row>
    <row r="1282" spans="19:19" x14ac:dyDescent="0.2">
      <c r="S1282" s="106"/>
    </row>
    <row r="1283" spans="19:19" x14ac:dyDescent="0.2">
      <c r="S1283" s="106"/>
    </row>
    <row r="1284" spans="19:19" x14ac:dyDescent="0.2">
      <c r="S1284" s="106"/>
    </row>
    <row r="1285" spans="19:19" x14ac:dyDescent="0.2">
      <c r="S1285" s="106"/>
    </row>
    <row r="1286" spans="19:19" x14ac:dyDescent="0.2">
      <c r="S1286" s="106"/>
    </row>
    <row r="1287" spans="19:19" x14ac:dyDescent="0.2">
      <c r="S1287" s="106"/>
    </row>
    <row r="1288" spans="19:19" x14ac:dyDescent="0.2">
      <c r="S1288" s="106"/>
    </row>
    <row r="1289" spans="19:19" x14ac:dyDescent="0.2">
      <c r="S1289" s="106"/>
    </row>
    <row r="1290" spans="19:19" x14ac:dyDescent="0.2">
      <c r="S1290" s="106"/>
    </row>
    <row r="1291" spans="19:19" x14ac:dyDescent="0.2">
      <c r="S1291" s="106"/>
    </row>
    <row r="1292" spans="19:19" x14ac:dyDescent="0.2">
      <c r="S1292" s="106"/>
    </row>
    <row r="1293" spans="19:19" x14ac:dyDescent="0.2">
      <c r="S1293" s="106"/>
    </row>
    <row r="1294" spans="19:19" x14ac:dyDescent="0.2">
      <c r="S1294" s="106"/>
    </row>
    <row r="1295" spans="19:19" x14ac:dyDescent="0.2">
      <c r="S1295" s="106"/>
    </row>
    <row r="1296" spans="19:19" x14ac:dyDescent="0.2">
      <c r="S1296" s="106"/>
    </row>
    <row r="1297" spans="19:19" x14ac:dyDescent="0.2">
      <c r="S1297" s="106"/>
    </row>
    <row r="1298" spans="19:19" x14ac:dyDescent="0.2">
      <c r="S1298" s="106"/>
    </row>
    <row r="1299" spans="19:19" x14ac:dyDescent="0.2">
      <c r="S1299" s="106"/>
    </row>
    <row r="1300" spans="19:19" x14ac:dyDescent="0.2">
      <c r="S1300" s="106"/>
    </row>
    <row r="1301" spans="19:19" x14ac:dyDescent="0.2">
      <c r="S1301" s="106"/>
    </row>
    <row r="1302" spans="19:19" x14ac:dyDescent="0.2">
      <c r="S1302" s="106"/>
    </row>
    <row r="1303" spans="19:19" x14ac:dyDescent="0.2">
      <c r="S1303" s="106"/>
    </row>
    <row r="1304" spans="19:19" x14ac:dyDescent="0.2">
      <c r="S1304" s="106"/>
    </row>
    <row r="1305" spans="19:19" x14ac:dyDescent="0.2">
      <c r="S1305" s="106"/>
    </row>
    <row r="1306" spans="19:19" x14ac:dyDescent="0.2">
      <c r="S1306" s="106"/>
    </row>
    <row r="1307" spans="19:19" x14ac:dyDescent="0.2">
      <c r="S1307" s="106"/>
    </row>
    <row r="1308" spans="19:19" x14ac:dyDescent="0.2">
      <c r="S1308" s="106"/>
    </row>
    <row r="1309" spans="19:19" x14ac:dyDescent="0.2">
      <c r="S1309" s="106"/>
    </row>
    <row r="1310" spans="19:19" x14ac:dyDescent="0.2">
      <c r="S1310" s="106"/>
    </row>
    <row r="1311" spans="19:19" x14ac:dyDescent="0.2">
      <c r="S1311" s="106"/>
    </row>
    <row r="1312" spans="19:19" x14ac:dyDescent="0.2">
      <c r="S1312" s="106"/>
    </row>
    <row r="1313" spans="19:19" x14ac:dyDescent="0.2">
      <c r="S1313" s="106"/>
    </row>
    <row r="1314" spans="19:19" x14ac:dyDescent="0.2">
      <c r="S1314" s="106"/>
    </row>
    <row r="1315" spans="19:19" x14ac:dyDescent="0.2">
      <c r="S1315" s="106"/>
    </row>
    <row r="1316" spans="19:19" x14ac:dyDescent="0.2">
      <c r="S1316" s="106"/>
    </row>
    <row r="1317" spans="19:19" x14ac:dyDescent="0.2">
      <c r="S1317" s="106"/>
    </row>
    <row r="1318" spans="19:19" x14ac:dyDescent="0.2">
      <c r="S1318" s="106"/>
    </row>
    <row r="1319" spans="19:19" x14ac:dyDescent="0.2">
      <c r="S1319" s="106"/>
    </row>
    <row r="1320" spans="19:19" x14ac:dyDescent="0.2">
      <c r="S1320" s="106"/>
    </row>
    <row r="1321" spans="19:19" x14ac:dyDescent="0.2">
      <c r="S1321" s="106"/>
    </row>
    <row r="1322" spans="19:19" x14ac:dyDescent="0.2">
      <c r="S1322" s="106"/>
    </row>
    <row r="1323" spans="19:19" x14ac:dyDescent="0.2">
      <c r="S1323" s="106"/>
    </row>
    <row r="1324" spans="19:19" x14ac:dyDescent="0.2">
      <c r="S1324" s="106"/>
    </row>
    <row r="1325" spans="19:19" x14ac:dyDescent="0.2">
      <c r="S1325" s="106"/>
    </row>
    <row r="1326" spans="19:19" x14ac:dyDescent="0.2">
      <c r="S1326" s="106"/>
    </row>
    <row r="1327" spans="19:19" x14ac:dyDescent="0.2">
      <c r="S1327" s="106"/>
    </row>
    <row r="1328" spans="19:19" x14ac:dyDescent="0.2">
      <c r="S1328" s="106"/>
    </row>
    <row r="1329" spans="19:19" x14ac:dyDescent="0.2">
      <c r="S1329" s="106"/>
    </row>
    <row r="1330" spans="19:19" x14ac:dyDescent="0.2">
      <c r="S1330" s="106"/>
    </row>
    <row r="1331" spans="19:19" x14ac:dyDescent="0.2">
      <c r="S1331" s="106"/>
    </row>
    <row r="1332" spans="19:19" x14ac:dyDescent="0.2">
      <c r="S1332" s="106"/>
    </row>
    <row r="1333" spans="19:19" x14ac:dyDescent="0.2">
      <c r="S1333" s="106"/>
    </row>
    <row r="1334" spans="19:19" x14ac:dyDescent="0.2">
      <c r="S1334" s="106"/>
    </row>
    <row r="1335" spans="19:19" x14ac:dyDescent="0.2">
      <c r="S1335" s="106"/>
    </row>
    <row r="1336" spans="19:19" x14ac:dyDescent="0.2">
      <c r="S1336" s="106"/>
    </row>
    <row r="1337" spans="19:19" x14ac:dyDescent="0.2">
      <c r="S1337" s="106"/>
    </row>
    <row r="1338" spans="19:19" x14ac:dyDescent="0.2">
      <c r="S1338" s="106"/>
    </row>
    <row r="1339" spans="19:19" x14ac:dyDescent="0.2">
      <c r="S1339" s="106"/>
    </row>
    <row r="1340" spans="19:19" x14ac:dyDescent="0.2">
      <c r="S1340" s="106"/>
    </row>
    <row r="1341" spans="19:19" x14ac:dyDescent="0.2">
      <c r="S1341" s="106"/>
    </row>
    <row r="1342" spans="19:19" x14ac:dyDescent="0.2">
      <c r="S1342" s="106"/>
    </row>
    <row r="1343" spans="19:19" x14ac:dyDescent="0.2">
      <c r="S1343" s="106"/>
    </row>
    <row r="1344" spans="19:19" x14ac:dyDescent="0.2">
      <c r="S1344" s="106"/>
    </row>
    <row r="1345" spans="19:19" x14ac:dyDescent="0.2">
      <c r="S1345" s="106"/>
    </row>
    <row r="1346" spans="19:19" x14ac:dyDescent="0.2">
      <c r="S1346" s="106"/>
    </row>
    <row r="1347" spans="19:19" x14ac:dyDescent="0.2">
      <c r="S1347" s="106"/>
    </row>
    <row r="1348" spans="19:19" x14ac:dyDescent="0.2">
      <c r="S1348" s="106"/>
    </row>
    <row r="1349" spans="19:19" x14ac:dyDescent="0.2">
      <c r="S1349" s="106"/>
    </row>
    <row r="1350" spans="19:19" x14ac:dyDescent="0.2">
      <c r="S1350" s="106"/>
    </row>
    <row r="1351" spans="19:19" x14ac:dyDescent="0.2">
      <c r="S1351" s="106"/>
    </row>
    <row r="1352" spans="19:19" x14ac:dyDescent="0.2">
      <c r="S1352" s="106"/>
    </row>
    <row r="1353" spans="19:19" x14ac:dyDescent="0.2">
      <c r="S1353" s="106"/>
    </row>
    <row r="1354" spans="19:19" x14ac:dyDescent="0.2">
      <c r="S1354" s="106"/>
    </row>
    <row r="1355" spans="19:19" x14ac:dyDescent="0.2">
      <c r="S1355" s="106"/>
    </row>
    <row r="1356" spans="19:19" x14ac:dyDescent="0.2">
      <c r="S1356" s="106"/>
    </row>
    <row r="1357" spans="19:19" x14ac:dyDescent="0.2">
      <c r="S1357" s="106"/>
    </row>
    <row r="1358" spans="19:19" x14ac:dyDescent="0.2">
      <c r="S1358" s="106"/>
    </row>
    <row r="1359" spans="19:19" x14ac:dyDescent="0.2">
      <c r="S1359" s="106"/>
    </row>
    <row r="1360" spans="19:19" x14ac:dyDescent="0.2">
      <c r="S1360" s="106"/>
    </row>
    <row r="1361" spans="19:19" x14ac:dyDescent="0.2">
      <c r="S1361" s="106"/>
    </row>
    <row r="1362" spans="19:19" x14ac:dyDescent="0.2">
      <c r="S1362" s="106"/>
    </row>
    <row r="1363" spans="19:19" x14ac:dyDescent="0.2">
      <c r="S1363" s="106"/>
    </row>
    <row r="1364" spans="19:19" x14ac:dyDescent="0.2">
      <c r="S1364" s="106"/>
    </row>
    <row r="1365" spans="19:19" x14ac:dyDescent="0.2">
      <c r="S1365" s="106"/>
    </row>
    <row r="1366" spans="19:19" x14ac:dyDescent="0.2">
      <c r="S1366" s="106"/>
    </row>
    <row r="1367" spans="19:19" x14ac:dyDescent="0.2">
      <c r="S1367" s="106"/>
    </row>
    <row r="1368" spans="19:19" x14ac:dyDescent="0.2">
      <c r="S1368" s="106"/>
    </row>
    <row r="1369" spans="19:19" x14ac:dyDescent="0.2">
      <c r="S1369" s="106"/>
    </row>
    <row r="1370" spans="19:19" x14ac:dyDescent="0.2">
      <c r="S1370" s="106"/>
    </row>
    <row r="1371" spans="19:19" x14ac:dyDescent="0.2">
      <c r="S1371" s="106"/>
    </row>
    <row r="1372" spans="19:19" x14ac:dyDescent="0.2">
      <c r="S1372" s="106"/>
    </row>
    <row r="1373" spans="19:19" x14ac:dyDescent="0.2">
      <c r="S1373" s="106"/>
    </row>
    <row r="1374" spans="19:19" x14ac:dyDescent="0.2">
      <c r="S1374" s="106"/>
    </row>
    <row r="1375" spans="19:19" x14ac:dyDescent="0.2">
      <c r="S1375" s="106"/>
    </row>
    <row r="1376" spans="19:19" x14ac:dyDescent="0.2">
      <c r="S1376" s="106"/>
    </row>
    <row r="1377" spans="19:19" x14ac:dyDescent="0.2">
      <c r="S1377" s="106"/>
    </row>
    <row r="1378" spans="19:19" x14ac:dyDescent="0.2">
      <c r="S1378" s="106"/>
    </row>
    <row r="1379" spans="19:19" x14ac:dyDescent="0.2">
      <c r="S1379" s="106"/>
    </row>
    <row r="1380" spans="19:19" x14ac:dyDescent="0.2">
      <c r="S1380" s="106"/>
    </row>
    <row r="1381" spans="19:19" x14ac:dyDescent="0.2">
      <c r="S1381" s="106"/>
    </row>
    <row r="1382" spans="19:19" x14ac:dyDescent="0.2">
      <c r="S1382" s="106"/>
    </row>
    <row r="1383" spans="19:19" x14ac:dyDescent="0.2">
      <c r="S1383" s="106"/>
    </row>
    <row r="1384" spans="19:19" x14ac:dyDescent="0.2">
      <c r="S1384" s="106"/>
    </row>
    <row r="1385" spans="19:19" x14ac:dyDescent="0.2">
      <c r="S1385" s="106"/>
    </row>
    <row r="1386" spans="19:19" x14ac:dyDescent="0.2">
      <c r="S1386" s="106"/>
    </row>
    <row r="1387" spans="19:19" x14ac:dyDescent="0.2">
      <c r="S1387" s="106"/>
    </row>
    <row r="1388" spans="19:19" x14ac:dyDescent="0.2">
      <c r="S1388" s="106"/>
    </row>
    <row r="1389" spans="19:19" x14ac:dyDescent="0.2">
      <c r="S1389" s="106"/>
    </row>
    <row r="1390" spans="19:19" x14ac:dyDescent="0.2">
      <c r="S1390" s="106"/>
    </row>
    <row r="1391" spans="19:19" x14ac:dyDescent="0.2">
      <c r="S1391" s="106"/>
    </row>
    <row r="1392" spans="19:19" x14ac:dyDescent="0.2">
      <c r="S1392" s="106"/>
    </row>
    <row r="1393" spans="19:19" x14ac:dyDescent="0.2">
      <c r="S1393" s="106"/>
    </row>
    <row r="1394" spans="19:19" x14ac:dyDescent="0.2">
      <c r="S1394" s="106"/>
    </row>
    <row r="1395" spans="19:19" x14ac:dyDescent="0.2">
      <c r="S1395" s="106"/>
    </row>
    <row r="1396" spans="19:19" x14ac:dyDescent="0.2">
      <c r="S1396" s="106"/>
    </row>
    <row r="1397" spans="19:19" x14ac:dyDescent="0.2">
      <c r="S1397" s="106"/>
    </row>
    <row r="1398" spans="19:19" x14ac:dyDescent="0.2">
      <c r="S1398" s="106"/>
    </row>
    <row r="1399" spans="19:19" x14ac:dyDescent="0.2">
      <c r="S1399" s="106"/>
    </row>
    <row r="1400" spans="19:19" x14ac:dyDescent="0.2">
      <c r="S1400" s="106"/>
    </row>
    <row r="1401" spans="19:19" x14ac:dyDescent="0.2">
      <c r="S1401" s="106"/>
    </row>
    <row r="1402" spans="19:19" x14ac:dyDescent="0.2">
      <c r="S1402" s="106"/>
    </row>
    <row r="1403" spans="19:19" x14ac:dyDescent="0.2">
      <c r="S1403" s="106"/>
    </row>
    <row r="1404" spans="19:19" x14ac:dyDescent="0.2">
      <c r="S1404" s="106"/>
    </row>
    <row r="1405" spans="19:19" x14ac:dyDescent="0.2">
      <c r="S1405" s="106"/>
    </row>
    <row r="1406" spans="19:19" x14ac:dyDescent="0.2">
      <c r="S1406" s="106"/>
    </row>
    <row r="1407" spans="19:19" x14ac:dyDescent="0.2">
      <c r="S1407" s="106"/>
    </row>
    <row r="1408" spans="19:19" x14ac:dyDescent="0.2">
      <c r="S1408" s="106"/>
    </row>
    <row r="1409" spans="19:19" x14ac:dyDescent="0.2">
      <c r="S1409" s="106"/>
    </row>
    <row r="1410" spans="19:19" x14ac:dyDescent="0.2">
      <c r="S1410" s="106"/>
    </row>
    <row r="1411" spans="19:19" x14ac:dyDescent="0.2">
      <c r="S1411" s="106"/>
    </row>
    <row r="1412" spans="19:19" x14ac:dyDescent="0.2">
      <c r="S1412" s="106"/>
    </row>
    <row r="1413" spans="19:19" x14ac:dyDescent="0.2">
      <c r="S1413" s="106"/>
    </row>
    <row r="1414" spans="19:19" x14ac:dyDescent="0.2">
      <c r="S1414" s="106"/>
    </row>
    <row r="1415" spans="19:19" x14ac:dyDescent="0.2">
      <c r="S1415" s="106"/>
    </row>
    <row r="1416" spans="19:19" x14ac:dyDescent="0.2">
      <c r="S1416" s="106"/>
    </row>
    <row r="1417" spans="19:19" x14ac:dyDescent="0.2">
      <c r="S1417" s="106"/>
    </row>
    <row r="1418" spans="19:19" x14ac:dyDescent="0.2">
      <c r="S1418" s="106"/>
    </row>
    <row r="1419" spans="19:19" x14ac:dyDescent="0.2">
      <c r="S1419" s="106"/>
    </row>
    <row r="1420" spans="19:19" x14ac:dyDescent="0.2">
      <c r="S1420" s="106"/>
    </row>
    <row r="1421" spans="19:19" x14ac:dyDescent="0.2">
      <c r="S1421" s="106"/>
    </row>
    <row r="1422" spans="19:19" x14ac:dyDescent="0.2">
      <c r="S1422" s="106"/>
    </row>
    <row r="1423" spans="19:19" x14ac:dyDescent="0.2">
      <c r="S1423" s="106"/>
    </row>
    <row r="1424" spans="19:19" x14ac:dyDescent="0.2">
      <c r="S1424" s="106"/>
    </row>
    <row r="1425" spans="19:19" x14ac:dyDescent="0.2">
      <c r="S1425" s="106"/>
    </row>
    <row r="1426" spans="19:19" x14ac:dyDescent="0.2">
      <c r="S1426" s="106"/>
    </row>
    <row r="1427" spans="19:19" x14ac:dyDescent="0.2">
      <c r="S1427" s="106"/>
    </row>
    <row r="1428" spans="19:19" x14ac:dyDescent="0.2">
      <c r="S1428" s="106"/>
    </row>
    <row r="1429" spans="19:19" x14ac:dyDescent="0.2">
      <c r="S1429" s="106"/>
    </row>
    <row r="1430" spans="19:19" x14ac:dyDescent="0.2">
      <c r="S1430" s="106"/>
    </row>
    <row r="1431" spans="19:19" x14ac:dyDescent="0.2">
      <c r="S1431" s="106"/>
    </row>
    <row r="1432" spans="19:19" x14ac:dyDescent="0.2">
      <c r="S1432" s="106"/>
    </row>
    <row r="1433" spans="19:19" x14ac:dyDescent="0.2">
      <c r="S1433" s="106"/>
    </row>
    <row r="1434" spans="19:19" x14ac:dyDescent="0.2">
      <c r="S1434" s="106"/>
    </row>
    <row r="1435" spans="19:19" x14ac:dyDescent="0.2">
      <c r="S1435" s="106"/>
    </row>
    <row r="1436" spans="19:19" x14ac:dyDescent="0.2">
      <c r="S1436" s="106"/>
    </row>
    <row r="1437" spans="19:19" x14ac:dyDescent="0.2">
      <c r="S1437" s="106"/>
    </row>
    <row r="1438" spans="19:19" x14ac:dyDescent="0.2">
      <c r="S1438" s="106"/>
    </row>
    <row r="1439" spans="19:19" x14ac:dyDescent="0.2">
      <c r="S1439" s="106"/>
    </row>
    <row r="1440" spans="19:19" x14ac:dyDescent="0.2">
      <c r="S1440" s="106"/>
    </row>
    <row r="1441" spans="19:19" x14ac:dyDescent="0.2">
      <c r="S1441" s="106"/>
    </row>
    <row r="1442" spans="19:19" x14ac:dyDescent="0.2">
      <c r="S1442" s="106"/>
    </row>
    <row r="1443" spans="19:19" x14ac:dyDescent="0.2">
      <c r="S1443" s="106"/>
    </row>
    <row r="1444" spans="19:19" x14ac:dyDescent="0.2">
      <c r="S1444" s="106"/>
    </row>
    <row r="1445" spans="19:19" x14ac:dyDescent="0.2">
      <c r="S1445" s="106"/>
    </row>
    <row r="1446" spans="19:19" x14ac:dyDescent="0.2">
      <c r="S1446" s="106"/>
    </row>
    <row r="1447" spans="19:19" x14ac:dyDescent="0.2">
      <c r="S1447" s="106"/>
    </row>
    <row r="1448" spans="19:19" x14ac:dyDescent="0.2">
      <c r="S1448" s="106"/>
    </row>
    <row r="1449" spans="19:19" x14ac:dyDescent="0.2">
      <c r="S1449" s="106"/>
    </row>
    <row r="1450" spans="19:19" x14ac:dyDescent="0.2">
      <c r="S1450" s="106"/>
    </row>
    <row r="1451" spans="19:19" x14ac:dyDescent="0.2">
      <c r="S1451" s="106"/>
    </row>
    <row r="1452" spans="19:19" x14ac:dyDescent="0.2">
      <c r="S1452" s="106"/>
    </row>
    <row r="1453" spans="19:19" x14ac:dyDescent="0.2">
      <c r="S1453" s="106"/>
    </row>
    <row r="1454" spans="19:19" x14ac:dyDescent="0.2">
      <c r="S1454" s="106"/>
    </row>
    <row r="1455" spans="19:19" x14ac:dyDescent="0.2">
      <c r="S1455" s="106"/>
    </row>
    <row r="1456" spans="19:19" x14ac:dyDescent="0.2">
      <c r="S1456" s="106"/>
    </row>
    <row r="1457" spans="19:19" x14ac:dyDescent="0.2">
      <c r="S1457" s="106"/>
    </row>
    <row r="1458" spans="19:19" x14ac:dyDescent="0.2">
      <c r="S1458" s="106"/>
    </row>
    <row r="1459" spans="19:19" x14ac:dyDescent="0.2">
      <c r="S1459" s="106"/>
    </row>
    <row r="1460" spans="19:19" x14ac:dyDescent="0.2">
      <c r="S1460" s="106"/>
    </row>
    <row r="1461" spans="19:19" x14ac:dyDescent="0.2">
      <c r="S1461" s="106"/>
    </row>
    <row r="1462" spans="19:19" x14ac:dyDescent="0.2">
      <c r="S1462" s="106"/>
    </row>
    <row r="1463" spans="19:19" x14ac:dyDescent="0.2">
      <c r="S1463" s="106"/>
    </row>
    <row r="1464" spans="19:19" x14ac:dyDescent="0.2">
      <c r="S1464" s="106"/>
    </row>
    <row r="1465" spans="19:19" x14ac:dyDescent="0.2">
      <c r="S1465" s="106"/>
    </row>
    <row r="1466" spans="19:19" x14ac:dyDescent="0.2">
      <c r="S1466" s="106"/>
    </row>
    <row r="1467" spans="19:19" x14ac:dyDescent="0.2">
      <c r="S1467" s="106"/>
    </row>
    <row r="1468" spans="19:19" x14ac:dyDescent="0.2">
      <c r="S1468" s="106"/>
    </row>
    <row r="1469" spans="19:19" x14ac:dyDescent="0.2">
      <c r="S1469" s="106"/>
    </row>
    <row r="1470" spans="19:19" x14ac:dyDescent="0.2">
      <c r="S1470" s="106"/>
    </row>
    <row r="1471" spans="19:19" x14ac:dyDescent="0.2">
      <c r="S1471" s="106"/>
    </row>
    <row r="1472" spans="19:19" x14ac:dyDescent="0.2">
      <c r="S1472" s="106"/>
    </row>
    <row r="1473" spans="19:19" x14ac:dyDescent="0.2">
      <c r="S1473" s="106"/>
    </row>
    <row r="1474" spans="19:19" x14ac:dyDescent="0.2">
      <c r="S1474" s="106"/>
    </row>
    <row r="1475" spans="19:19" x14ac:dyDescent="0.2">
      <c r="S1475" s="106"/>
    </row>
    <row r="1476" spans="19:19" x14ac:dyDescent="0.2">
      <c r="S1476" s="106"/>
    </row>
    <row r="1477" spans="19:19" x14ac:dyDescent="0.2">
      <c r="S1477" s="106"/>
    </row>
    <row r="1478" spans="19:19" x14ac:dyDescent="0.2">
      <c r="S1478" s="106"/>
    </row>
    <row r="1479" spans="19:19" x14ac:dyDescent="0.2">
      <c r="S1479" s="106"/>
    </row>
    <row r="1480" spans="19:19" x14ac:dyDescent="0.2">
      <c r="S1480" s="106"/>
    </row>
    <row r="1481" spans="19:19" x14ac:dyDescent="0.2">
      <c r="S1481" s="106"/>
    </row>
    <row r="1482" spans="19:19" x14ac:dyDescent="0.2">
      <c r="S1482" s="106"/>
    </row>
    <row r="1483" spans="19:19" x14ac:dyDescent="0.2">
      <c r="S1483" s="106"/>
    </row>
    <row r="1484" spans="19:19" x14ac:dyDescent="0.2">
      <c r="S1484" s="106"/>
    </row>
    <row r="1485" spans="19:19" x14ac:dyDescent="0.2">
      <c r="S1485" s="106"/>
    </row>
    <row r="1486" spans="19:19" x14ac:dyDescent="0.2">
      <c r="S1486" s="106"/>
    </row>
    <row r="1487" spans="19:19" x14ac:dyDescent="0.2">
      <c r="S1487" s="106"/>
    </row>
    <row r="1488" spans="19:19" x14ac:dyDescent="0.2">
      <c r="S1488" s="106"/>
    </row>
    <row r="1489" spans="19:19" x14ac:dyDescent="0.2">
      <c r="S1489" s="106"/>
    </row>
    <row r="1490" spans="19:19" x14ac:dyDescent="0.2">
      <c r="S1490" s="106"/>
    </row>
    <row r="1491" spans="19:19" x14ac:dyDescent="0.2">
      <c r="S1491" s="106"/>
    </row>
    <row r="1492" spans="19:19" x14ac:dyDescent="0.2">
      <c r="S1492" s="106"/>
    </row>
    <row r="1493" spans="19:19" x14ac:dyDescent="0.2">
      <c r="S1493" s="106"/>
    </row>
    <row r="1494" spans="19:19" x14ac:dyDescent="0.2">
      <c r="S1494" s="106"/>
    </row>
    <row r="1495" spans="19:19" x14ac:dyDescent="0.2">
      <c r="S1495" s="106"/>
    </row>
    <row r="1496" spans="19:19" x14ac:dyDescent="0.2">
      <c r="S1496" s="106"/>
    </row>
    <row r="1497" spans="19:19" x14ac:dyDescent="0.2">
      <c r="S1497" s="106"/>
    </row>
    <row r="1498" spans="19:19" x14ac:dyDescent="0.2">
      <c r="S1498" s="106"/>
    </row>
    <row r="1499" spans="19:19" x14ac:dyDescent="0.2">
      <c r="S1499" s="106"/>
    </row>
    <row r="1500" spans="19:19" x14ac:dyDescent="0.2">
      <c r="S1500" s="106"/>
    </row>
    <row r="1501" spans="19:19" x14ac:dyDescent="0.2">
      <c r="S1501" s="106"/>
    </row>
    <row r="1502" spans="19:19" x14ac:dyDescent="0.2">
      <c r="S1502" s="106"/>
    </row>
    <row r="1503" spans="19:19" x14ac:dyDescent="0.2">
      <c r="S1503" s="106"/>
    </row>
    <row r="1504" spans="19:19" x14ac:dyDescent="0.2">
      <c r="S1504" s="106"/>
    </row>
    <row r="1505" spans="19:19" x14ac:dyDescent="0.2">
      <c r="S1505" s="106"/>
    </row>
    <row r="1506" spans="19:19" x14ac:dyDescent="0.2">
      <c r="S1506" s="106"/>
    </row>
    <row r="1507" spans="19:19" x14ac:dyDescent="0.2">
      <c r="S1507" s="106"/>
    </row>
    <row r="1508" spans="19:19" x14ac:dyDescent="0.2">
      <c r="S1508" s="106"/>
    </row>
    <row r="1509" spans="19:19" x14ac:dyDescent="0.2">
      <c r="S1509" s="106"/>
    </row>
    <row r="1510" spans="19:19" x14ac:dyDescent="0.2">
      <c r="S1510" s="106"/>
    </row>
    <row r="1511" spans="19:19" x14ac:dyDescent="0.2">
      <c r="S1511" s="106"/>
    </row>
    <row r="1512" spans="19:19" x14ac:dyDescent="0.2">
      <c r="S1512" s="106"/>
    </row>
    <row r="1513" spans="19:19" x14ac:dyDescent="0.2">
      <c r="S1513" s="106"/>
    </row>
    <row r="1514" spans="19:19" x14ac:dyDescent="0.2">
      <c r="S1514" s="106"/>
    </row>
    <row r="1515" spans="19:19" x14ac:dyDescent="0.2">
      <c r="S1515" s="106"/>
    </row>
    <row r="1516" spans="19:19" x14ac:dyDescent="0.2">
      <c r="S1516" s="106"/>
    </row>
    <row r="1517" spans="19:19" x14ac:dyDescent="0.2">
      <c r="S1517" s="106"/>
    </row>
    <row r="1518" spans="19:19" x14ac:dyDescent="0.2">
      <c r="S1518" s="106"/>
    </row>
    <row r="1519" spans="19:19" x14ac:dyDescent="0.2">
      <c r="S1519" s="106"/>
    </row>
    <row r="1520" spans="19:19" x14ac:dyDescent="0.2">
      <c r="S1520" s="106"/>
    </row>
    <row r="1521" spans="19:19" x14ac:dyDescent="0.2">
      <c r="S1521" s="106"/>
    </row>
    <row r="1522" spans="19:19" x14ac:dyDescent="0.2">
      <c r="S1522" s="106"/>
    </row>
    <row r="1523" spans="19:19" x14ac:dyDescent="0.2">
      <c r="S1523" s="106"/>
    </row>
    <row r="1524" spans="19:19" x14ac:dyDescent="0.2">
      <c r="S1524" s="106"/>
    </row>
    <row r="1525" spans="19:19" x14ac:dyDescent="0.2">
      <c r="S1525" s="106"/>
    </row>
    <row r="1526" spans="19:19" x14ac:dyDescent="0.2">
      <c r="S1526" s="106"/>
    </row>
    <row r="1527" spans="19:19" x14ac:dyDescent="0.2">
      <c r="S1527" s="106"/>
    </row>
    <row r="1528" spans="19:19" x14ac:dyDescent="0.2">
      <c r="S1528" s="106"/>
    </row>
    <row r="1529" spans="19:19" x14ac:dyDescent="0.2">
      <c r="S1529" s="106"/>
    </row>
    <row r="1530" spans="19:19" x14ac:dyDescent="0.2">
      <c r="S1530" s="106"/>
    </row>
    <row r="1531" spans="19:19" x14ac:dyDescent="0.2">
      <c r="S1531" s="106"/>
    </row>
    <row r="1532" spans="19:19" x14ac:dyDescent="0.2">
      <c r="S1532" s="106"/>
    </row>
    <row r="1533" spans="19:19" x14ac:dyDescent="0.2">
      <c r="S1533" s="106"/>
    </row>
    <row r="1534" spans="19:19" x14ac:dyDescent="0.2">
      <c r="S1534" s="106"/>
    </row>
    <row r="1535" spans="19:19" x14ac:dyDescent="0.2">
      <c r="S1535" s="106"/>
    </row>
    <row r="1536" spans="19:19" x14ac:dyDescent="0.2">
      <c r="S1536" s="106"/>
    </row>
    <row r="1537" spans="19:19" x14ac:dyDescent="0.2">
      <c r="S1537" s="106"/>
    </row>
    <row r="1538" spans="19:19" x14ac:dyDescent="0.2">
      <c r="S1538" s="106"/>
    </row>
    <row r="1539" spans="19:19" x14ac:dyDescent="0.2">
      <c r="S1539" s="106"/>
    </row>
    <row r="1540" spans="19:19" x14ac:dyDescent="0.2">
      <c r="S1540" s="106"/>
    </row>
    <row r="1541" spans="19:19" x14ac:dyDescent="0.2">
      <c r="S1541" s="106"/>
    </row>
    <row r="1542" spans="19:19" x14ac:dyDescent="0.2">
      <c r="S1542" s="106"/>
    </row>
    <row r="1543" spans="19:19" x14ac:dyDescent="0.2">
      <c r="S1543" s="106"/>
    </row>
    <row r="1544" spans="19:19" x14ac:dyDescent="0.2">
      <c r="S1544" s="106"/>
    </row>
    <row r="1545" spans="19:19" x14ac:dyDescent="0.2">
      <c r="S1545" s="106"/>
    </row>
    <row r="1546" spans="19:19" x14ac:dyDescent="0.2">
      <c r="S1546" s="106"/>
    </row>
    <row r="1547" spans="19:19" x14ac:dyDescent="0.2">
      <c r="S1547" s="106"/>
    </row>
    <row r="1548" spans="19:19" x14ac:dyDescent="0.2">
      <c r="S1548" s="106"/>
    </row>
    <row r="1549" spans="19:19" x14ac:dyDescent="0.2">
      <c r="S1549" s="106"/>
    </row>
    <row r="1550" spans="19:19" x14ac:dyDescent="0.2">
      <c r="S1550" s="106"/>
    </row>
    <row r="1551" spans="19:19" x14ac:dyDescent="0.2">
      <c r="S1551" s="106"/>
    </row>
    <row r="1552" spans="19:19" x14ac:dyDescent="0.2">
      <c r="S1552" s="106"/>
    </row>
    <row r="1553" spans="19:19" x14ac:dyDescent="0.2">
      <c r="S1553" s="106"/>
    </row>
    <row r="1554" spans="19:19" x14ac:dyDescent="0.2">
      <c r="S1554" s="106"/>
    </row>
    <row r="1555" spans="19:19" x14ac:dyDescent="0.2">
      <c r="S1555" s="106"/>
    </row>
    <row r="1556" spans="19:19" x14ac:dyDescent="0.2">
      <c r="S1556" s="106"/>
    </row>
    <row r="1557" spans="19:19" x14ac:dyDescent="0.2">
      <c r="S1557" s="106"/>
    </row>
    <row r="1558" spans="19:19" x14ac:dyDescent="0.2">
      <c r="S1558" s="106"/>
    </row>
    <row r="1559" spans="19:19" x14ac:dyDescent="0.2">
      <c r="S1559" s="106"/>
    </row>
    <row r="1560" spans="19:19" x14ac:dyDescent="0.2">
      <c r="S1560" s="106"/>
    </row>
    <row r="1561" spans="19:19" x14ac:dyDescent="0.2">
      <c r="S1561" s="106"/>
    </row>
    <row r="1562" spans="19:19" x14ac:dyDescent="0.2">
      <c r="S1562" s="106"/>
    </row>
    <row r="1563" spans="19:19" x14ac:dyDescent="0.2">
      <c r="S1563" s="106"/>
    </row>
    <row r="1564" spans="19:19" x14ac:dyDescent="0.2">
      <c r="S1564" s="106"/>
    </row>
    <row r="1565" spans="19:19" x14ac:dyDescent="0.2">
      <c r="S1565" s="106"/>
    </row>
    <row r="1566" spans="19:19" x14ac:dyDescent="0.2">
      <c r="S1566" s="106"/>
    </row>
    <row r="1567" spans="19:19" x14ac:dyDescent="0.2">
      <c r="S1567" s="106"/>
    </row>
    <row r="1568" spans="19:19" x14ac:dyDescent="0.2">
      <c r="S1568" s="106"/>
    </row>
    <row r="1569" spans="19:19" x14ac:dyDescent="0.2">
      <c r="S1569" s="106"/>
    </row>
    <row r="1570" spans="19:19" x14ac:dyDescent="0.2">
      <c r="S1570" s="106"/>
    </row>
    <row r="1571" spans="19:19" x14ac:dyDescent="0.2">
      <c r="S1571" s="106"/>
    </row>
    <row r="1572" spans="19:19" x14ac:dyDescent="0.2">
      <c r="S1572" s="106"/>
    </row>
    <row r="1573" spans="19:19" x14ac:dyDescent="0.2">
      <c r="S1573" s="106"/>
    </row>
    <row r="1574" spans="19:19" x14ac:dyDescent="0.2">
      <c r="S1574" s="106"/>
    </row>
    <row r="1575" spans="19:19" x14ac:dyDescent="0.2">
      <c r="S1575" s="106"/>
    </row>
    <row r="1576" spans="19:19" x14ac:dyDescent="0.2">
      <c r="S1576" s="106"/>
    </row>
    <row r="1577" spans="19:19" x14ac:dyDescent="0.2">
      <c r="S1577" s="106"/>
    </row>
    <row r="1578" spans="19:19" x14ac:dyDescent="0.2">
      <c r="S1578" s="106"/>
    </row>
    <row r="1579" spans="19:19" x14ac:dyDescent="0.2">
      <c r="S1579" s="106"/>
    </row>
    <row r="1580" spans="19:19" x14ac:dyDescent="0.2">
      <c r="S1580" s="106"/>
    </row>
    <row r="1581" spans="19:19" x14ac:dyDescent="0.2">
      <c r="S1581" s="106"/>
    </row>
    <row r="1582" spans="19:19" x14ac:dyDescent="0.2">
      <c r="S1582" s="106"/>
    </row>
    <row r="1583" spans="19:19" x14ac:dyDescent="0.2">
      <c r="S1583" s="106"/>
    </row>
    <row r="1584" spans="19:19" x14ac:dyDescent="0.2">
      <c r="S1584" s="106"/>
    </row>
    <row r="1585" spans="19:19" x14ac:dyDescent="0.2">
      <c r="S1585" s="106"/>
    </row>
    <row r="1586" spans="19:19" x14ac:dyDescent="0.2">
      <c r="S1586" s="106"/>
    </row>
    <row r="1587" spans="19:19" x14ac:dyDescent="0.2">
      <c r="S1587" s="106"/>
    </row>
    <row r="1588" spans="19:19" x14ac:dyDescent="0.2">
      <c r="S1588" s="106"/>
    </row>
    <row r="1589" spans="19:19" x14ac:dyDescent="0.2">
      <c r="S1589" s="106"/>
    </row>
    <row r="1590" spans="19:19" x14ac:dyDescent="0.2">
      <c r="S1590" s="106"/>
    </row>
    <row r="1591" spans="19:19" x14ac:dyDescent="0.2">
      <c r="S1591" s="106"/>
    </row>
    <row r="1592" spans="19:19" x14ac:dyDescent="0.2">
      <c r="S1592" s="106"/>
    </row>
    <row r="1593" spans="19:19" x14ac:dyDescent="0.2">
      <c r="S1593" s="106"/>
    </row>
    <row r="1594" spans="19:19" x14ac:dyDescent="0.2">
      <c r="S1594" s="106"/>
    </row>
    <row r="1595" spans="19:19" x14ac:dyDescent="0.2">
      <c r="S1595" s="106"/>
    </row>
    <row r="1596" spans="19:19" x14ac:dyDescent="0.2">
      <c r="S1596" s="106"/>
    </row>
    <row r="1597" spans="19:19" x14ac:dyDescent="0.2">
      <c r="S1597" s="106"/>
    </row>
    <row r="1598" spans="19:19" x14ac:dyDescent="0.2">
      <c r="S1598" s="106"/>
    </row>
    <row r="1599" spans="19:19" x14ac:dyDescent="0.2">
      <c r="S1599" s="106"/>
    </row>
    <row r="1600" spans="19:19" x14ac:dyDescent="0.2">
      <c r="S1600" s="106"/>
    </row>
    <row r="1601" spans="19:19" x14ac:dyDescent="0.2">
      <c r="S1601" s="106"/>
    </row>
    <row r="1602" spans="19:19" x14ac:dyDescent="0.2">
      <c r="S1602" s="106"/>
    </row>
    <row r="1603" spans="19:19" x14ac:dyDescent="0.2">
      <c r="S1603" s="106"/>
    </row>
    <row r="1604" spans="19:19" x14ac:dyDescent="0.2">
      <c r="S1604" s="106"/>
    </row>
    <row r="1605" spans="19:19" x14ac:dyDescent="0.2">
      <c r="S1605" s="106"/>
    </row>
    <row r="1606" spans="19:19" x14ac:dyDescent="0.2">
      <c r="S1606" s="106"/>
    </row>
    <row r="1607" spans="19:19" x14ac:dyDescent="0.2">
      <c r="S1607" s="106"/>
    </row>
    <row r="1608" spans="19:19" x14ac:dyDescent="0.2">
      <c r="S1608" s="106"/>
    </row>
    <row r="1609" spans="19:19" x14ac:dyDescent="0.2">
      <c r="S1609" s="106"/>
    </row>
    <row r="1610" spans="19:19" x14ac:dyDescent="0.2">
      <c r="S1610" s="106"/>
    </row>
    <row r="1611" spans="19:19" x14ac:dyDescent="0.2">
      <c r="S1611" s="106"/>
    </row>
    <row r="1612" spans="19:19" x14ac:dyDescent="0.2">
      <c r="S1612" s="106"/>
    </row>
    <row r="1613" spans="19:19" x14ac:dyDescent="0.2">
      <c r="S1613" s="106"/>
    </row>
    <row r="1614" spans="19:19" x14ac:dyDescent="0.2">
      <c r="S1614" s="106"/>
    </row>
    <row r="1615" spans="19:19" x14ac:dyDescent="0.2">
      <c r="S1615" s="106"/>
    </row>
    <row r="1616" spans="19:19" x14ac:dyDescent="0.2">
      <c r="S1616" s="106"/>
    </row>
    <row r="1617" spans="19:19" x14ac:dyDescent="0.2">
      <c r="S1617" s="106"/>
    </row>
    <row r="1618" spans="19:19" x14ac:dyDescent="0.2">
      <c r="S1618" s="106"/>
    </row>
    <row r="1619" spans="19:19" x14ac:dyDescent="0.2">
      <c r="S1619" s="106"/>
    </row>
    <row r="1620" spans="19:19" x14ac:dyDescent="0.2">
      <c r="S1620" s="106"/>
    </row>
    <row r="1621" spans="19:19" x14ac:dyDescent="0.2">
      <c r="S1621" s="106"/>
    </row>
    <row r="1622" spans="19:19" x14ac:dyDescent="0.2">
      <c r="S1622" s="106"/>
    </row>
    <row r="1623" spans="19:19" x14ac:dyDescent="0.2">
      <c r="S1623" s="106"/>
    </row>
    <row r="1624" spans="19:19" x14ac:dyDescent="0.2">
      <c r="S1624" s="106"/>
    </row>
    <row r="1625" spans="19:19" x14ac:dyDescent="0.2">
      <c r="S1625" s="106"/>
    </row>
    <row r="1626" spans="19:19" x14ac:dyDescent="0.2">
      <c r="S1626" s="106"/>
    </row>
    <row r="1627" spans="19:19" x14ac:dyDescent="0.2">
      <c r="S1627" s="106"/>
    </row>
    <row r="1628" spans="19:19" x14ac:dyDescent="0.2">
      <c r="S1628" s="106"/>
    </row>
    <row r="1629" spans="19:19" x14ac:dyDescent="0.2">
      <c r="S1629" s="106"/>
    </row>
    <row r="1630" spans="19:19" x14ac:dyDescent="0.2">
      <c r="S1630" s="106"/>
    </row>
    <row r="1631" spans="19:19" x14ac:dyDescent="0.2">
      <c r="S1631" s="106"/>
    </row>
    <row r="1632" spans="19:19" x14ac:dyDescent="0.2">
      <c r="S1632" s="106"/>
    </row>
    <row r="1633" spans="19:19" x14ac:dyDescent="0.2">
      <c r="S1633" s="106"/>
    </row>
    <row r="1634" spans="19:19" x14ac:dyDescent="0.2">
      <c r="S1634" s="106"/>
    </row>
    <row r="1635" spans="19:19" x14ac:dyDescent="0.2">
      <c r="S1635" s="106"/>
    </row>
    <row r="1636" spans="19:19" x14ac:dyDescent="0.2">
      <c r="S1636" s="106"/>
    </row>
    <row r="1637" spans="19:19" x14ac:dyDescent="0.2">
      <c r="S1637" s="106"/>
    </row>
    <row r="1638" spans="19:19" x14ac:dyDescent="0.2">
      <c r="S1638" s="106"/>
    </row>
    <row r="1639" spans="19:19" x14ac:dyDescent="0.2">
      <c r="S1639" s="106"/>
    </row>
    <row r="1640" spans="19:19" x14ac:dyDescent="0.2">
      <c r="S1640" s="106"/>
    </row>
    <row r="1641" spans="19:19" x14ac:dyDescent="0.2">
      <c r="S1641" s="106"/>
    </row>
    <row r="1642" spans="19:19" x14ac:dyDescent="0.2">
      <c r="S1642" s="106"/>
    </row>
    <row r="1643" spans="19:19" x14ac:dyDescent="0.2">
      <c r="S1643" s="106"/>
    </row>
    <row r="1644" spans="19:19" x14ac:dyDescent="0.2">
      <c r="S1644" s="106"/>
    </row>
    <row r="1645" spans="19:19" x14ac:dyDescent="0.2">
      <c r="S1645" s="106"/>
    </row>
    <row r="1646" spans="19:19" x14ac:dyDescent="0.2">
      <c r="S1646" s="106"/>
    </row>
    <row r="1647" spans="19:19" x14ac:dyDescent="0.2">
      <c r="S1647" s="106"/>
    </row>
    <row r="1648" spans="19:19" x14ac:dyDescent="0.2">
      <c r="S1648" s="106"/>
    </row>
    <row r="1649" spans="19:19" x14ac:dyDescent="0.2">
      <c r="S1649" s="106"/>
    </row>
    <row r="1650" spans="19:19" x14ac:dyDescent="0.2">
      <c r="S1650" s="106"/>
    </row>
    <row r="1651" spans="19:19" x14ac:dyDescent="0.2">
      <c r="S1651" s="106"/>
    </row>
    <row r="1652" spans="19:19" x14ac:dyDescent="0.2">
      <c r="S1652" s="106"/>
    </row>
    <row r="1653" spans="19:19" x14ac:dyDescent="0.2">
      <c r="S1653" s="106"/>
    </row>
    <row r="1654" spans="19:19" x14ac:dyDescent="0.2">
      <c r="S1654" s="106"/>
    </row>
    <row r="1655" spans="19:19" x14ac:dyDescent="0.2">
      <c r="S1655" s="106"/>
    </row>
    <row r="1656" spans="19:19" x14ac:dyDescent="0.2">
      <c r="S1656" s="106"/>
    </row>
    <row r="1657" spans="19:19" x14ac:dyDescent="0.2">
      <c r="S1657" s="106"/>
    </row>
    <row r="1658" spans="19:19" x14ac:dyDescent="0.2">
      <c r="S1658" s="106"/>
    </row>
    <row r="1659" spans="19:19" x14ac:dyDescent="0.2">
      <c r="S1659" s="106"/>
    </row>
    <row r="1660" spans="19:19" x14ac:dyDescent="0.2">
      <c r="S1660" s="106"/>
    </row>
    <row r="1661" spans="19:19" x14ac:dyDescent="0.2">
      <c r="S1661" s="106"/>
    </row>
    <row r="1662" spans="19:19" x14ac:dyDescent="0.2">
      <c r="S1662" s="106"/>
    </row>
    <row r="1663" spans="19:19" x14ac:dyDescent="0.2">
      <c r="S1663" s="106"/>
    </row>
    <row r="1664" spans="19:19" x14ac:dyDescent="0.2">
      <c r="S1664" s="106"/>
    </row>
    <row r="1665" spans="19:19" x14ac:dyDescent="0.2">
      <c r="S1665" s="106"/>
    </row>
    <row r="1666" spans="19:19" x14ac:dyDescent="0.2">
      <c r="S1666" s="106"/>
    </row>
    <row r="1667" spans="19:19" x14ac:dyDescent="0.2">
      <c r="S1667" s="106"/>
    </row>
    <row r="1668" spans="19:19" x14ac:dyDescent="0.2">
      <c r="S1668" s="106"/>
    </row>
    <row r="1669" spans="19:19" x14ac:dyDescent="0.2">
      <c r="S1669" s="106"/>
    </row>
    <row r="1670" spans="19:19" x14ac:dyDescent="0.2">
      <c r="S1670" s="106"/>
    </row>
    <row r="1671" spans="19:19" x14ac:dyDescent="0.2">
      <c r="S1671" s="106"/>
    </row>
    <row r="1672" spans="19:19" x14ac:dyDescent="0.2">
      <c r="S1672" s="106"/>
    </row>
    <row r="1673" spans="19:19" x14ac:dyDescent="0.2">
      <c r="S1673" s="106"/>
    </row>
    <row r="1674" spans="19:19" x14ac:dyDescent="0.2">
      <c r="S1674" s="106"/>
    </row>
    <row r="1675" spans="19:19" x14ac:dyDescent="0.2">
      <c r="S1675" s="106"/>
    </row>
    <row r="1676" spans="19:19" x14ac:dyDescent="0.2">
      <c r="S1676" s="106"/>
    </row>
    <row r="1677" spans="19:19" x14ac:dyDescent="0.2">
      <c r="S1677" s="106"/>
    </row>
    <row r="1678" spans="19:19" x14ac:dyDescent="0.2">
      <c r="S1678" s="106"/>
    </row>
    <row r="1679" spans="19:19" x14ac:dyDescent="0.2">
      <c r="S1679" s="106"/>
    </row>
    <row r="1680" spans="19:19" x14ac:dyDescent="0.2">
      <c r="S1680" s="106"/>
    </row>
    <row r="1681" spans="19:19" x14ac:dyDescent="0.2">
      <c r="S1681" s="106"/>
    </row>
    <row r="1682" spans="19:19" x14ac:dyDescent="0.2">
      <c r="S1682" s="106"/>
    </row>
    <row r="1683" spans="19:19" x14ac:dyDescent="0.2">
      <c r="S1683" s="106"/>
    </row>
    <row r="1684" spans="19:19" x14ac:dyDescent="0.2">
      <c r="S1684" s="106"/>
    </row>
    <row r="1685" spans="19:19" x14ac:dyDescent="0.2">
      <c r="S1685" s="106"/>
    </row>
    <row r="1686" spans="19:19" x14ac:dyDescent="0.2">
      <c r="S1686" s="106"/>
    </row>
    <row r="1687" spans="19:19" x14ac:dyDescent="0.2">
      <c r="S1687" s="106"/>
    </row>
    <row r="1688" spans="19:19" x14ac:dyDescent="0.2">
      <c r="S1688" s="106"/>
    </row>
    <row r="1689" spans="19:19" x14ac:dyDescent="0.2">
      <c r="S1689" s="106"/>
    </row>
    <row r="1690" spans="19:19" x14ac:dyDescent="0.2">
      <c r="S1690" s="106"/>
    </row>
    <row r="1691" spans="19:19" x14ac:dyDescent="0.2">
      <c r="S1691" s="106"/>
    </row>
    <row r="1692" spans="19:19" x14ac:dyDescent="0.2">
      <c r="S1692" s="106"/>
    </row>
    <row r="1693" spans="19:19" x14ac:dyDescent="0.2">
      <c r="S1693" s="106"/>
    </row>
    <row r="1694" spans="19:19" x14ac:dyDescent="0.2">
      <c r="S1694" s="106"/>
    </row>
    <row r="1695" spans="19:19" x14ac:dyDescent="0.2">
      <c r="S1695" s="106"/>
    </row>
    <row r="1696" spans="19:19" x14ac:dyDescent="0.2">
      <c r="S1696" s="106"/>
    </row>
    <row r="1697" spans="19:19" x14ac:dyDescent="0.2">
      <c r="S1697" s="106"/>
    </row>
    <row r="1698" spans="19:19" x14ac:dyDescent="0.2">
      <c r="S1698" s="106"/>
    </row>
    <row r="1699" spans="19:19" x14ac:dyDescent="0.2">
      <c r="S1699" s="106"/>
    </row>
    <row r="1700" spans="19:19" x14ac:dyDescent="0.2">
      <c r="S1700" s="106"/>
    </row>
    <row r="1701" spans="19:19" x14ac:dyDescent="0.2">
      <c r="S1701" s="106"/>
    </row>
    <row r="1702" spans="19:19" x14ac:dyDescent="0.2">
      <c r="S1702" s="106"/>
    </row>
    <row r="1703" spans="19:19" x14ac:dyDescent="0.2">
      <c r="S1703" s="106"/>
    </row>
    <row r="1704" spans="19:19" x14ac:dyDescent="0.2">
      <c r="S1704" s="106"/>
    </row>
    <row r="1705" spans="19:19" x14ac:dyDescent="0.2">
      <c r="S1705" s="106"/>
    </row>
    <row r="1706" spans="19:19" x14ac:dyDescent="0.2">
      <c r="S1706" s="106"/>
    </row>
    <row r="1707" spans="19:19" x14ac:dyDescent="0.2">
      <c r="S1707" s="106"/>
    </row>
    <row r="1708" spans="19:19" x14ac:dyDescent="0.2">
      <c r="S1708" s="106"/>
    </row>
    <row r="1709" spans="19:19" x14ac:dyDescent="0.2">
      <c r="S1709" s="106"/>
    </row>
    <row r="1710" spans="19:19" x14ac:dyDescent="0.2">
      <c r="S1710" s="106"/>
    </row>
    <row r="1711" spans="19:19" x14ac:dyDescent="0.2">
      <c r="S1711" s="106"/>
    </row>
    <row r="1712" spans="19:19" x14ac:dyDescent="0.2">
      <c r="S1712" s="106"/>
    </row>
    <row r="1713" spans="19:19" x14ac:dyDescent="0.2">
      <c r="S1713" s="106"/>
    </row>
    <row r="1714" spans="19:19" x14ac:dyDescent="0.2">
      <c r="S1714" s="106"/>
    </row>
    <row r="1715" spans="19:19" x14ac:dyDescent="0.2">
      <c r="S1715" s="106"/>
    </row>
    <row r="1716" spans="19:19" x14ac:dyDescent="0.2">
      <c r="S1716" s="106"/>
    </row>
    <row r="1717" spans="19:19" x14ac:dyDescent="0.2">
      <c r="S1717" s="106"/>
    </row>
    <row r="1718" spans="19:19" x14ac:dyDescent="0.2">
      <c r="S1718" s="106"/>
    </row>
    <row r="1719" spans="19:19" x14ac:dyDescent="0.2">
      <c r="S1719" s="106"/>
    </row>
    <row r="1720" spans="19:19" x14ac:dyDescent="0.2">
      <c r="S1720" s="106"/>
    </row>
    <row r="1721" spans="19:19" x14ac:dyDescent="0.2">
      <c r="S1721" s="106"/>
    </row>
    <row r="1722" spans="19:19" x14ac:dyDescent="0.2">
      <c r="S1722" s="106"/>
    </row>
    <row r="1723" spans="19:19" x14ac:dyDescent="0.2">
      <c r="S1723" s="106"/>
    </row>
    <row r="1724" spans="19:19" x14ac:dyDescent="0.2">
      <c r="S1724" s="106"/>
    </row>
    <row r="1725" spans="19:19" x14ac:dyDescent="0.2">
      <c r="S1725" s="106"/>
    </row>
    <row r="1726" spans="19:19" x14ac:dyDescent="0.2">
      <c r="S1726" s="106"/>
    </row>
    <row r="1727" spans="19:19" x14ac:dyDescent="0.2">
      <c r="S1727" s="106"/>
    </row>
    <row r="1728" spans="19:19" x14ac:dyDescent="0.2">
      <c r="S1728" s="106"/>
    </row>
    <row r="1729" spans="19:19" x14ac:dyDescent="0.2">
      <c r="S1729" s="106"/>
    </row>
    <row r="1730" spans="19:19" x14ac:dyDescent="0.2">
      <c r="S1730" s="106"/>
    </row>
    <row r="1731" spans="19:19" x14ac:dyDescent="0.2">
      <c r="S1731" s="106"/>
    </row>
    <row r="1732" spans="19:19" x14ac:dyDescent="0.2">
      <c r="S1732" s="106"/>
    </row>
    <row r="1733" spans="19:19" x14ac:dyDescent="0.2">
      <c r="S1733" s="106"/>
    </row>
    <row r="1734" spans="19:19" x14ac:dyDescent="0.2">
      <c r="S1734" s="106"/>
    </row>
    <row r="1735" spans="19:19" x14ac:dyDescent="0.2">
      <c r="S1735" s="106"/>
    </row>
    <row r="1736" spans="19:19" x14ac:dyDescent="0.2">
      <c r="S1736" s="106"/>
    </row>
    <row r="1737" spans="19:19" x14ac:dyDescent="0.2">
      <c r="S1737" s="106"/>
    </row>
    <row r="1738" spans="19:19" x14ac:dyDescent="0.2">
      <c r="S1738" s="106"/>
    </row>
    <row r="1739" spans="19:19" x14ac:dyDescent="0.2">
      <c r="S1739" s="106"/>
    </row>
    <row r="1740" spans="19:19" x14ac:dyDescent="0.2">
      <c r="S1740" s="106"/>
    </row>
    <row r="1741" spans="19:19" x14ac:dyDescent="0.2">
      <c r="S1741" s="106"/>
    </row>
    <row r="1742" spans="19:19" x14ac:dyDescent="0.2">
      <c r="S1742" s="106"/>
    </row>
    <row r="1743" spans="19:19" x14ac:dyDescent="0.2">
      <c r="S1743" s="106"/>
    </row>
    <row r="1744" spans="19:19" x14ac:dyDescent="0.2">
      <c r="S1744" s="106"/>
    </row>
    <row r="1745" spans="19:19" x14ac:dyDescent="0.2">
      <c r="S1745" s="106"/>
    </row>
    <row r="1746" spans="19:19" x14ac:dyDescent="0.2">
      <c r="S1746" s="106"/>
    </row>
    <row r="1747" spans="19:19" x14ac:dyDescent="0.2">
      <c r="S1747" s="106"/>
    </row>
    <row r="1748" spans="19:19" x14ac:dyDescent="0.2">
      <c r="S1748" s="106"/>
    </row>
    <row r="1749" spans="19:19" x14ac:dyDescent="0.2">
      <c r="S1749" s="106"/>
    </row>
    <row r="1750" spans="19:19" x14ac:dyDescent="0.2">
      <c r="S1750" s="106"/>
    </row>
    <row r="1751" spans="19:19" x14ac:dyDescent="0.2">
      <c r="S1751" s="106"/>
    </row>
    <row r="1752" spans="19:19" x14ac:dyDescent="0.2">
      <c r="S1752" s="106"/>
    </row>
    <row r="1753" spans="19:19" x14ac:dyDescent="0.2">
      <c r="S1753" s="106"/>
    </row>
    <row r="1754" spans="19:19" x14ac:dyDescent="0.2">
      <c r="S1754" s="106"/>
    </row>
    <row r="1755" spans="19:19" x14ac:dyDescent="0.2">
      <c r="S1755" s="106"/>
    </row>
    <row r="1756" spans="19:19" x14ac:dyDescent="0.2">
      <c r="S1756" s="106"/>
    </row>
    <row r="1757" spans="19:19" x14ac:dyDescent="0.2">
      <c r="S1757" s="106"/>
    </row>
    <row r="1758" spans="19:19" x14ac:dyDescent="0.2">
      <c r="S1758" s="106"/>
    </row>
    <row r="1759" spans="19:19" x14ac:dyDescent="0.2">
      <c r="S1759" s="106"/>
    </row>
    <row r="1760" spans="19:19" x14ac:dyDescent="0.2">
      <c r="S1760" s="106"/>
    </row>
    <row r="1761" spans="19:19" x14ac:dyDescent="0.2">
      <c r="S1761" s="106"/>
    </row>
    <row r="1762" spans="19:19" x14ac:dyDescent="0.2">
      <c r="S1762" s="106"/>
    </row>
    <row r="1763" spans="19:19" x14ac:dyDescent="0.2">
      <c r="S1763" s="106"/>
    </row>
    <row r="1764" spans="19:19" x14ac:dyDescent="0.2">
      <c r="S1764" s="106"/>
    </row>
    <row r="1765" spans="19:19" x14ac:dyDescent="0.2">
      <c r="S1765" s="106"/>
    </row>
    <row r="1766" spans="19:19" x14ac:dyDescent="0.2">
      <c r="S1766" s="106"/>
    </row>
    <row r="1767" spans="19:19" x14ac:dyDescent="0.2">
      <c r="S1767" s="106"/>
    </row>
    <row r="1768" spans="19:19" x14ac:dyDescent="0.2">
      <c r="S1768" s="106"/>
    </row>
    <row r="1769" spans="19:19" x14ac:dyDescent="0.2">
      <c r="S1769" s="106"/>
    </row>
    <row r="1770" spans="19:19" x14ac:dyDescent="0.2">
      <c r="S1770" s="106"/>
    </row>
    <row r="1771" spans="19:19" x14ac:dyDescent="0.2">
      <c r="S1771" s="106"/>
    </row>
    <row r="1772" spans="19:19" x14ac:dyDescent="0.2">
      <c r="S1772" s="106"/>
    </row>
    <row r="1773" spans="19:19" x14ac:dyDescent="0.2">
      <c r="S1773" s="106"/>
    </row>
    <row r="1774" spans="19:19" x14ac:dyDescent="0.2">
      <c r="S1774" s="106"/>
    </row>
    <row r="1775" spans="19:19" x14ac:dyDescent="0.2">
      <c r="S1775" s="106"/>
    </row>
    <row r="1776" spans="19:19" x14ac:dyDescent="0.2">
      <c r="S1776" s="106"/>
    </row>
    <row r="1777" spans="19:19" x14ac:dyDescent="0.2">
      <c r="S1777" s="106"/>
    </row>
    <row r="1778" spans="19:19" x14ac:dyDescent="0.2">
      <c r="S1778" s="106"/>
    </row>
    <row r="1779" spans="19:19" x14ac:dyDescent="0.2">
      <c r="S1779" s="106"/>
    </row>
    <row r="1780" spans="19:19" x14ac:dyDescent="0.2">
      <c r="S1780" s="106"/>
    </row>
    <row r="1781" spans="19:19" x14ac:dyDescent="0.2">
      <c r="S1781" s="106"/>
    </row>
    <row r="1782" spans="19:19" x14ac:dyDescent="0.2">
      <c r="S1782" s="106"/>
    </row>
    <row r="1783" spans="19:19" x14ac:dyDescent="0.2">
      <c r="S1783" s="106"/>
    </row>
    <row r="1784" spans="19:19" x14ac:dyDescent="0.2">
      <c r="S1784" s="106"/>
    </row>
    <row r="1785" spans="19:19" x14ac:dyDescent="0.2">
      <c r="S1785" s="106"/>
    </row>
    <row r="1786" spans="19:19" x14ac:dyDescent="0.2">
      <c r="S1786" s="106"/>
    </row>
    <row r="1787" spans="19:19" x14ac:dyDescent="0.2">
      <c r="S1787" s="106"/>
    </row>
    <row r="1788" spans="19:19" x14ac:dyDescent="0.2">
      <c r="S1788" s="106"/>
    </row>
    <row r="1789" spans="19:19" x14ac:dyDescent="0.2">
      <c r="S1789" s="106"/>
    </row>
    <row r="1790" spans="19:19" x14ac:dyDescent="0.2">
      <c r="S1790" s="106"/>
    </row>
    <row r="1791" spans="19:19" x14ac:dyDescent="0.2">
      <c r="S1791" s="106"/>
    </row>
    <row r="1792" spans="19:19" x14ac:dyDescent="0.2">
      <c r="S1792" s="106"/>
    </row>
    <row r="1793" spans="19:19" x14ac:dyDescent="0.2">
      <c r="S1793" s="106"/>
    </row>
    <row r="1794" spans="19:19" x14ac:dyDescent="0.2">
      <c r="S1794" s="106"/>
    </row>
    <row r="1795" spans="19:19" x14ac:dyDescent="0.2">
      <c r="S1795" s="106"/>
    </row>
    <row r="1796" spans="19:19" x14ac:dyDescent="0.2">
      <c r="S1796" s="106"/>
    </row>
    <row r="1797" spans="19:19" x14ac:dyDescent="0.2">
      <c r="S1797" s="106"/>
    </row>
    <row r="1798" spans="19:19" x14ac:dyDescent="0.2">
      <c r="S1798" s="106"/>
    </row>
    <row r="1799" spans="19:19" x14ac:dyDescent="0.2">
      <c r="S1799" s="106"/>
    </row>
    <row r="1800" spans="19:19" x14ac:dyDescent="0.2">
      <c r="S1800" s="106"/>
    </row>
    <row r="1801" spans="19:19" x14ac:dyDescent="0.2">
      <c r="S1801" s="106"/>
    </row>
    <row r="1802" spans="19:19" x14ac:dyDescent="0.2">
      <c r="S1802" s="106"/>
    </row>
    <row r="1803" spans="19:19" x14ac:dyDescent="0.2">
      <c r="S1803" s="106"/>
    </row>
    <row r="1804" spans="19:19" x14ac:dyDescent="0.2">
      <c r="S1804" s="106"/>
    </row>
    <row r="1805" spans="19:19" x14ac:dyDescent="0.2">
      <c r="S1805" s="106"/>
    </row>
    <row r="1806" spans="19:19" x14ac:dyDescent="0.2">
      <c r="S1806" s="106"/>
    </row>
    <row r="1807" spans="19:19" x14ac:dyDescent="0.2">
      <c r="S1807" s="106"/>
    </row>
    <row r="1808" spans="19:19" x14ac:dyDescent="0.2">
      <c r="S1808" s="106"/>
    </row>
    <row r="1809" spans="19:19" x14ac:dyDescent="0.2">
      <c r="S1809" s="106"/>
    </row>
    <row r="1810" spans="19:19" x14ac:dyDescent="0.2">
      <c r="S1810" s="106"/>
    </row>
    <row r="1811" spans="19:19" x14ac:dyDescent="0.2">
      <c r="S1811" s="106"/>
    </row>
    <row r="1812" spans="19:19" x14ac:dyDescent="0.2">
      <c r="S1812" s="106"/>
    </row>
    <row r="1813" spans="19:19" x14ac:dyDescent="0.2">
      <c r="S1813" s="106"/>
    </row>
    <row r="1814" spans="19:19" x14ac:dyDescent="0.2">
      <c r="S1814" s="106"/>
    </row>
    <row r="1815" spans="19:19" x14ac:dyDescent="0.2">
      <c r="S1815" s="106"/>
    </row>
    <row r="1816" spans="19:19" x14ac:dyDescent="0.2">
      <c r="S1816" s="106"/>
    </row>
    <row r="1817" spans="19:19" x14ac:dyDescent="0.2">
      <c r="S1817" s="106"/>
    </row>
    <row r="1818" spans="19:19" x14ac:dyDescent="0.2">
      <c r="S1818" s="106"/>
    </row>
    <row r="1819" spans="19:19" x14ac:dyDescent="0.2">
      <c r="S1819" s="106"/>
    </row>
    <row r="1820" spans="19:19" x14ac:dyDescent="0.2">
      <c r="S1820" s="106"/>
    </row>
    <row r="1821" spans="19:19" x14ac:dyDescent="0.2">
      <c r="S1821" s="106"/>
    </row>
    <row r="1822" spans="19:19" x14ac:dyDescent="0.2">
      <c r="S1822" s="106"/>
    </row>
    <row r="1823" spans="19:19" x14ac:dyDescent="0.2">
      <c r="S1823" s="106"/>
    </row>
    <row r="1824" spans="19:19" x14ac:dyDescent="0.2">
      <c r="S1824" s="106"/>
    </row>
    <row r="1825" spans="19:19" x14ac:dyDescent="0.2">
      <c r="S1825" s="106"/>
    </row>
    <row r="1826" spans="19:19" x14ac:dyDescent="0.2">
      <c r="S1826" s="106"/>
    </row>
    <row r="1827" spans="19:19" x14ac:dyDescent="0.2">
      <c r="S1827" s="106"/>
    </row>
    <row r="1828" spans="19:19" x14ac:dyDescent="0.2">
      <c r="S1828" s="106"/>
    </row>
    <row r="1829" spans="19:19" x14ac:dyDescent="0.2">
      <c r="S1829" s="106"/>
    </row>
    <row r="1830" spans="19:19" x14ac:dyDescent="0.2">
      <c r="S1830" s="106"/>
    </row>
    <row r="1831" spans="19:19" x14ac:dyDescent="0.2">
      <c r="S1831" s="106"/>
    </row>
    <row r="1832" spans="19:19" x14ac:dyDescent="0.2">
      <c r="S1832" s="106"/>
    </row>
    <row r="1833" spans="19:19" x14ac:dyDescent="0.2">
      <c r="S1833" s="106"/>
    </row>
    <row r="1834" spans="19:19" x14ac:dyDescent="0.2">
      <c r="S1834" s="106"/>
    </row>
    <row r="1835" spans="19:19" x14ac:dyDescent="0.2">
      <c r="S1835" s="106"/>
    </row>
    <row r="1836" spans="19:19" x14ac:dyDescent="0.2">
      <c r="S1836" s="106"/>
    </row>
    <row r="1837" spans="19:19" x14ac:dyDescent="0.2">
      <c r="S1837" s="106"/>
    </row>
    <row r="1838" spans="19:19" x14ac:dyDescent="0.2">
      <c r="S1838" s="106"/>
    </row>
    <row r="1839" spans="19:19" x14ac:dyDescent="0.2">
      <c r="S1839" s="106"/>
    </row>
    <row r="1840" spans="19:19" x14ac:dyDescent="0.2">
      <c r="S1840" s="106"/>
    </row>
    <row r="1841" spans="19:19" x14ac:dyDescent="0.2">
      <c r="S1841" s="106"/>
    </row>
    <row r="1842" spans="19:19" x14ac:dyDescent="0.2">
      <c r="S1842" s="106"/>
    </row>
    <row r="1843" spans="19:19" x14ac:dyDescent="0.2">
      <c r="S1843" s="106"/>
    </row>
    <row r="1844" spans="19:19" x14ac:dyDescent="0.2">
      <c r="S1844" s="106"/>
    </row>
    <row r="1845" spans="19:19" x14ac:dyDescent="0.2">
      <c r="S1845" s="106"/>
    </row>
    <row r="1846" spans="19:19" x14ac:dyDescent="0.2">
      <c r="S1846" s="106"/>
    </row>
    <row r="1847" spans="19:19" x14ac:dyDescent="0.2">
      <c r="S1847" s="106"/>
    </row>
    <row r="1848" spans="19:19" x14ac:dyDescent="0.2">
      <c r="S1848" s="106"/>
    </row>
    <row r="1849" spans="19:19" x14ac:dyDescent="0.2">
      <c r="S1849" s="106"/>
    </row>
    <row r="1850" spans="19:19" x14ac:dyDescent="0.2">
      <c r="S1850" s="106"/>
    </row>
    <row r="1851" spans="19:19" x14ac:dyDescent="0.2">
      <c r="S1851" s="106"/>
    </row>
    <row r="1852" spans="19:19" x14ac:dyDescent="0.2">
      <c r="S1852" s="106"/>
    </row>
    <row r="1853" spans="19:19" x14ac:dyDescent="0.2">
      <c r="S1853" s="106"/>
    </row>
    <row r="1854" spans="19:19" x14ac:dyDescent="0.2">
      <c r="S1854" s="106"/>
    </row>
    <row r="1855" spans="19:19" x14ac:dyDescent="0.2">
      <c r="S1855" s="106"/>
    </row>
    <row r="1856" spans="19:19" x14ac:dyDescent="0.2">
      <c r="S1856" s="106"/>
    </row>
    <row r="1857" spans="19:19" x14ac:dyDescent="0.2">
      <c r="S1857" s="106"/>
    </row>
    <row r="1858" spans="19:19" x14ac:dyDescent="0.2">
      <c r="S1858" s="106"/>
    </row>
    <row r="1859" spans="19:19" x14ac:dyDescent="0.2">
      <c r="S1859" s="106"/>
    </row>
    <row r="1860" spans="19:19" x14ac:dyDescent="0.2">
      <c r="S1860" s="106"/>
    </row>
    <row r="1861" spans="19:19" x14ac:dyDescent="0.2">
      <c r="S1861" s="106"/>
    </row>
    <row r="1862" spans="19:19" x14ac:dyDescent="0.2">
      <c r="S1862" s="106"/>
    </row>
    <row r="1863" spans="19:19" x14ac:dyDescent="0.2">
      <c r="S1863" s="106"/>
    </row>
    <row r="1864" spans="19:19" x14ac:dyDescent="0.2">
      <c r="S1864" s="106"/>
    </row>
    <row r="1865" spans="19:19" x14ac:dyDescent="0.2">
      <c r="S1865" s="106"/>
    </row>
    <row r="1866" spans="19:19" x14ac:dyDescent="0.2">
      <c r="S1866" s="106"/>
    </row>
    <row r="1867" spans="19:19" x14ac:dyDescent="0.2">
      <c r="S1867" s="106"/>
    </row>
    <row r="1868" spans="19:19" x14ac:dyDescent="0.2">
      <c r="S1868" s="106"/>
    </row>
    <row r="1869" spans="19:19" x14ac:dyDescent="0.2">
      <c r="S1869" s="106"/>
    </row>
    <row r="1870" spans="19:19" x14ac:dyDescent="0.2">
      <c r="S1870" s="106"/>
    </row>
    <row r="1871" spans="19:19" x14ac:dyDescent="0.2">
      <c r="S1871" s="106"/>
    </row>
    <row r="1872" spans="19:19" x14ac:dyDescent="0.2">
      <c r="S1872" s="106"/>
    </row>
    <row r="1873" spans="19:19" x14ac:dyDescent="0.2">
      <c r="S1873" s="106"/>
    </row>
    <row r="1874" spans="19:19" x14ac:dyDescent="0.2">
      <c r="S1874" s="106"/>
    </row>
    <row r="1875" spans="19:19" x14ac:dyDescent="0.2">
      <c r="S1875" s="106"/>
    </row>
    <row r="1876" spans="19:19" x14ac:dyDescent="0.2">
      <c r="S1876" s="106"/>
    </row>
    <row r="1877" spans="19:19" x14ac:dyDescent="0.2">
      <c r="S1877" s="106"/>
    </row>
    <row r="1878" spans="19:19" x14ac:dyDescent="0.2">
      <c r="S1878" s="106"/>
    </row>
    <row r="1879" spans="19:19" x14ac:dyDescent="0.2">
      <c r="S1879" s="106"/>
    </row>
    <row r="1880" spans="19:19" x14ac:dyDescent="0.2">
      <c r="S1880" s="106"/>
    </row>
    <row r="1881" spans="19:19" x14ac:dyDescent="0.2">
      <c r="S1881" s="106"/>
    </row>
    <row r="1882" spans="19:19" x14ac:dyDescent="0.2">
      <c r="S1882" s="106"/>
    </row>
    <row r="1883" spans="19:19" x14ac:dyDescent="0.2">
      <c r="S1883" s="106"/>
    </row>
    <row r="1884" spans="19:19" x14ac:dyDescent="0.2">
      <c r="S1884" s="106"/>
    </row>
    <row r="1885" spans="19:19" x14ac:dyDescent="0.2">
      <c r="S1885" s="106"/>
    </row>
    <row r="1886" spans="19:19" x14ac:dyDescent="0.2">
      <c r="S1886" s="106"/>
    </row>
    <row r="1887" spans="19:19" x14ac:dyDescent="0.2">
      <c r="S1887" s="106"/>
    </row>
    <row r="1888" spans="19:19" x14ac:dyDescent="0.2">
      <c r="S1888" s="106"/>
    </row>
    <row r="1889" spans="19:19" x14ac:dyDescent="0.2">
      <c r="S1889" s="106"/>
    </row>
    <row r="1890" spans="19:19" x14ac:dyDescent="0.2">
      <c r="S1890" s="106"/>
    </row>
    <row r="1891" spans="19:19" x14ac:dyDescent="0.2">
      <c r="S1891" s="106"/>
    </row>
    <row r="1892" spans="19:19" x14ac:dyDescent="0.2">
      <c r="S1892" s="106"/>
    </row>
    <row r="1893" spans="19:19" x14ac:dyDescent="0.2">
      <c r="S1893" s="106"/>
    </row>
    <row r="1894" spans="19:19" x14ac:dyDescent="0.2">
      <c r="S1894" s="106"/>
    </row>
    <row r="1895" spans="19:19" x14ac:dyDescent="0.2">
      <c r="S1895" s="106"/>
    </row>
    <row r="1896" spans="19:19" x14ac:dyDescent="0.2">
      <c r="S1896" s="106"/>
    </row>
    <row r="1897" spans="19:19" x14ac:dyDescent="0.2">
      <c r="S1897" s="106"/>
    </row>
    <row r="1898" spans="19:19" x14ac:dyDescent="0.2">
      <c r="S1898" s="106"/>
    </row>
    <row r="1899" spans="19:19" x14ac:dyDescent="0.2">
      <c r="S1899" s="106"/>
    </row>
    <row r="1900" spans="19:19" x14ac:dyDescent="0.2">
      <c r="S1900" s="106"/>
    </row>
    <row r="1901" spans="19:19" x14ac:dyDescent="0.2">
      <c r="S1901" s="106"/>
    </row>
    <row r="1902" spans="19:19" x14ac:dyDescent="0.2">
      <c r="S1902" s="106"/>
    </row>
    <row r="1903" spans="19:19" x14ac:dyDescent="0.2">
      <c r="S1903" s="106"/>
    </row>
    <row r="1904" spans="19:19" x14ac:dyDescent="0.2">
      <c r="S1904" s="106"/>
    </row>
    <row r="1905" spans="19:19" x14ac:dyDescent="0.2">
      <c r="S1905" s="106"/>
    </row>
    <row r="1906" spans="19:19" x14ac:dyDescent="0.2">
      <c r="S1906" s="106"/>
    </row>
    <row r="1907" spans="19:19" x14ac:dyDescent="0.2">
      <c r="S1907" s="106"/>
    </row>
    <row r="1908" spans="19:19" x14ac:dyDescent="0.2">
      <c r="S1908" s="106"/>
    </row>
    <row r="1909" spans="19:19" x14ac:dyDescent="0.2">
      <c r="S1909" s="106"/>
    </row>
    <row r="1910" spans="19:19" x14ac:dyDescent="0.2">
      <c r="S1910" s="106"/>
    </row>
    <row r="1911" spans="19:19" x14ac:dyDescent="0.2">
      <c r="S1911" s="106"/>
    </row>
    <row r="1912" spans="19:19" x14ac:dyDescent="0.2">
      <c r="S1912" s="106"/>
    </row>
    <row r="1913" spans="19:19" x14ac:dyDescent="0.2">
      <c r="S1913" s="106"/>
    </row>
    <row r="1914" spans="19:19" x14ac:dyDescent="0.2">
      <c r="S1914" s="106"/>
    </row>
    <row r="1915" spans="19:19" x14ac:dyDescent="0.2">
      <c r="S1915" s="106"/>
    </row>
    <row r="1916" spans="19:19" x14ac:dyDescent="0.2">
      <c r="S1916" s="106"/>
    </row>
    <row r="1917" spans="19:19" x14ac:dyDescent="0.2">
      <c r="S1917" s="106"/>
    </row>
    <row r="1918" spans="19:19" x14ac:dyDescent="0.2">
      <c r="S1918" s="106"/>
    </row>
    <row r="1919" spans="19:19" x14ac:dyDescent="0.2">
      <c r="S1919" s="106"/>
    </row>
    <row r="1920" spans="19:19" x14ac:dyDescent="0.2">
      <c r="S1920" s="106"/>
    </row>
    <row r="1921" spans="19:19" x14ac:dyDescent="0.2">
      <c r="S1921" s="106"/>
    </row>
    <row r="1922" spans="19:19" x14ac:dyDescent="0.2">
      <c r="S1922" s="106"/>
    </row>
    <row r="1923" spans="19:19" x14ac:dyDescent="0.2">
      <c r="S1923" s="106"/>
    </row>
    <row r="1924" spans="19:19" x14ac:dyDescent="0.2">
      <c r="S1924" s="106"/>
    </row>
    <row r="1925" spans="19:19" x14ac:dyDescent="0.2">
      <c r="S1925" s="106"/>
    </row>
    <row r="1926" spans="19:19" x14ac:dyDescent="0.2">
      <c r="S1926" s="106"/>
    </row>
    <row r="1927" spans="19:19" x14ac:dyDescent="0.2">
      <c r="S1927" s="106"/>
    </row>
    <row r="1928" spans="19:19" x14ac:dyDescent="0.2">
      <c r="S1928" s="106"/>
    </row>
    <row r="1929" spans="19:19" x14ac:dyDescent="0.2">
      <c r="S1929" s="106"/>
    </row>
    <row r="1930" spans="19:19" x14ac:dyDescent="0.2">
      <c r="S1930" s="106"/>
    </row>
    <row r="1931" spans="19:19" x14ac:dyDescent="0.2">
      <c r="S1931" s="106"/>
    </row>
    <row r="1932" spans="19:19" x14ac:dyDescent="0.2">
      <c r="S1932" s="106"/>
    </row>
    <row r="1933" spans="19:19" x14ac:dyDescent="0.2">
      <c r="S1933" s="106"/>
    </row>
    <row r="1934" spans="19:19" x14ac:dyDescent="0.2">
      <c r="S1934" s="106"/>
    </row>
    <row r="1935" spans="19:19" x14ac:dyDescent="0.2">
      <c r="S1935" s="106"/>
    </row>
    <row r="1936" spans="19:19" x14ac:dyDescent="0.2">
      <c r="S1936" s="106"/>
    </row>
    <row r="1937" spans="19:19" x14ac:dyDescent="0.2">
      <c r="S1937" s="106"/>
    </row>
    <row r="1938" spans="19:19" x14ac:dyDescent="0.2">
      <c r="S1938" s="106"/>
    </row>
    <row r="1939" spans="19:19" x14ac:dyDescent="0.2">
      <c r="S1939" s="106"/>
    </row>
    <row r="1940" spans="19:19" x14ac:dyDescent="0.2">
      <c r="S1940" s="106"/>
    </row>
    <row r="1941" spans="19:19" x14ac:dyDescent="0.2">
      <c r="S1941" s="106"/>
    </row>
    <row r="1942" spans="19:19" x14ac:dyDescent="0.2">
      <c r="S1942" s="106"/>
    </row>
    <row r="1943" spans="19:19" x14ac:dyDescent="0.2">
      <c r="S1943" s="106"/>
    </row>
    <row r="1944" spans="19:19" x14ac:dyDescent="0.2">
      <c r="S1944" s="106"/>
    </row>
    <row r="1945" spans="19:19" x14ac:dyDescent="0.2">
      <c r="S1945" s="106"/>
    </row>
    <row r="1946" spans="19:19" x14ac:dyDescent="0.2">
      <c r="S1946" s="106"/>
    </row>
    <row r="1947" spans="19:19" x14ac:dyDescent="0.2">
      <c r="S1947" s="106"/>
    </row>
    <row r="1948" spans="19:19" x14ac:dyDescent="0.2">
      <c r="S1948" s="106"/>
    </row>
    <row r="1949" spans="19:19" x14ac:dyDescent="0.2">
      <c r="S1949" s="106"/>
    </row>
    <row r="1950" spans="19:19" x14ac:dyDescent="0.2">
      <c r="S1950" s="106"/>
    </row>
    <row r="1951" spans="19:19" x14ac:dyDescent="0.2">
      <c r="S1951" s="106"/>
    </row>
    <row r="1952" spans="19:19" x14ac:dyDescent="0.2">
      <c r="S1952" s="106"/>
    </row>
    <row r="1953" spans="19:19" x14ac:dyDescent="0.2">
      <c r="S1953" s="106"/>
    </row>
    <row r="1954" spans="19:19" x14ac:dyDescent="0.2">
      <c r="S1954" s="106"/>
    </row>
    <row r="1955" spans="19:19" x14ac:dyDescent="0.2">
      <c r="S1955" s="106"/>
    </row>
    <row r="1956" spans="19:19" x14ac:dyDescent="0.2">
      <c r="S1956" s="106"/>
    </row>
    <row r="1957" spans="19:19" x14ac:dyDescent="0.2">
      <c r="S1957" s="106"/>
    </row>
    <row r="1958" spans="19:19" x14ac:dyDescent="0.2">
      <c r="S1958" s="106"/>
    </row>
    <row r="1959" spans="19:19" x14ac:dyDescent="0.2">
      <c r="S1959" s="106"/>
    </row>
    <row r="1960" spans="19:19" x14ac:dyDescent="0.2">
      <c r="S1960" s="106"/>
    </row>
    <row r="1961" spans="19:19" x14ac:dyDescent="0.2">
      <c r="S1961" s="106"/>
    </row>
    <row r="1962" spans="19:19" x14ac:dyDescent="0.2">
      <c r="S1962" s="106"/>
    </row>
    <row r="1963" spans="19:19" x14ac:dyDescent="0.2">
      <c r="S1963" s="106"/>
    </row>
    <row r="1964" spans="19:19" x14ac:dyDescent="0.2">
      <c r="S1964" s="106"/>
    </row>
    <row r="1965" spans="19:19" x14ac:dyDescent="0.2">
      <c r="S1965" s="106"/>
    </row>
    <row r="1966" spans="19:19" x14ac:dyDescent="0.2">
      <c r="S1966" s="106"/>
    </row>
    <row r="1967" spans="19:19" x14ac:dyDescent="0.2">
      <c r="S1967" s="106"/>
    </row>
    <row r="1968" spans="19:19" x14ac:dyDescent="0.2">
      <c r="S1968" s="106"/>
    </row>
    <row r="1969" spans="19:19" x14ac:dyDescent="0.2">
      <c r="S1969" s="106"/>
    </row>
    <row r="1970" spans="19:19" x14ac:dyDescent="0.2">
      <c r="S1970" s="106"/>
    </row>
    <row r="1971" spans="19:19" x14ac:dyDescent="0.2">
      <c r="S1971" s="106"/>
    </row>
    <row r="1972" spans="19:19" x14ac:dyDescent="0.2">
      <c r="S1972" s="106"/>
    </row>
    <row r="1973" spans="19:19" x14ac:dyDescent="0.2">
      <c r="S1973" s="106"/>
    </row>
    <row r="1974" spans="19:19" x14ac:dyDescent="0.2">
      <c r="S1974" s="106"/>
    </row>
    <row r="1975" spans="19:19" x14ac:dyDescent="0.2">
      <c r="S1975" s="106"/>
    </row>
    <row r="1976" spans="19:19" x14ac:dyDescent="0.2">
      <c r="S1976" s="106"/>
    </row>
    <row r="1977" spans="19:19" x14ac:dyDescent="0.2">
      <c r="S1977" s="106"/>
    </row>
    <row r="1978" spans="19:19" x14ac:dyDescent="0.2">
      <c r="S1978" s="106"/>
    </row>
    <row r="1979" spans="19:19" x14ac:dyDescent="0.2">
      <c r="S1979" s="106"/>
    </row>
    <row r="1980" spans="19:19" x14ac:dyDescent="0.2">
      <c r="S1980" s="106"/>
    </row>
    <row r="1981" spans="19:19" x14ac:dyDescent="0.2">
      <c r="S1981" s="106"/>
    </row>
    <row r="1982" spans="19:19" x14ac:dyDescent="0.2">
      <c r="S1982" s="106"/>
    </row>
    <row r="1983" spans="19:19" x14ac:dyDescent="0.2">
      <c r="S1983" s="106"/>
    </row>
    <row r="1984" spans="19:19" x14ac:dyDescent="0.2">
      <c r="S1984" s="106"/>
    </row>
    <row r="1985" spans="19:19" x14ac:dyDescent="0.2">
      <c r="S1985" s="106"/>
    </row>
    <row r="1986" spans="19:19" x14ac:dyDescent="0.2">
      <c r="S1986" s="106"/>
    </row>
    <row r="1987" spans="19:19" x14ac:dyDescent="0.2">
      <c r="S1987" s="106"/>
    </row>
    <row r="1988" spans="19:19" x14ac:dyDescent="0.2">
      <c r="S1988" s="106"/>
    </row>
    <row r="1989" spans="19:19" x14ac:dyDescent="0.2">
      <c r="S1989" s="106"/>
    </row>
    <row r="1990" spans="19:19" x14ac:dyDescent="0.2">
      <c r="S1990" s="106"/>
    </row>
    <row r="1991" spans="19:19" x14ac:dyDescent="0.2">
      <c r="S1991" s="106"/>
    </row>
    <row r="1992" spans="19:19" x14ac:dyDescent="0.2">
      <c r="S1992" s="106"/>
    </row>
    <row r="1993" spans="19:19" x14ac:dyDescent="0.2">
      <c r="S1993" s="106"/>
    </row>
    <row r="1994" spans="19:19" x14ac:dyDescent="0.2">
      <c r="S1994" s="106"/>
    </row>
    <row r="1995" spans="19:19" x14ac:dyDescent="0.2">
      <c r="S1995" s="106"/>
    </row>
    <row r="1996" spans="19:19" x14ac:dyDescent="0.2">
      <c r="S1996" s="106"/>
    </row>
    <row r="1997" spans="19:19" x14ac:dyDescent="0.2">
      <c r="S1997" s="106"/>
    </row>
    <row r="1998" spans="19:19" x14ac:dyDescent="0.2">
      <c r="S1998" s="106"/>
    </row>
    <row r="1999" spans="19:19" x14ac:dyDescent="0.2">
      <c r="S1999" s="106"/>
    </row>
    <row r="2000" spans="19:19" x14ac:dyDescent="0.2">
      <c r="S2000" s="106"/>
    </row>
    <row r="2001" spans="19:19" x14ac:dyDescent="0.2">
      <c r="S2001" s="106"/>
    </row>
    <row r="2002" spans="19:19" x14ac:dyDescent="0.2">
      <c r="S2002" s="106"/>
    </row>
    <row r="2003" spans="19:19" x14ac:dyDescent="0.2">
      <c r="S2003" s="106"/>
    </row>
    <row r="2004" spans="19:19" x14ac:dyDescent="0.2">
      <c r="S2004" s="106"/>
    </row>
    <row r="2005" spans="19:19" x14ac:dyDescent="0.2">
      <c r="S2005" s="106"/>
    </row>
    <row r="2006" spans="19:19" x14ac:dyDescent="0.2">
      <c r="S2006" s="106"/>
    </row>
    <row r="2007" spans="19:19" x14ac:dyDescent="0.2">
      <c r="S2007" s="106"/>
    </row>
    <row r="2008" spans="19:19" x14ac:dyDescent="0.2">
      <c r="S2008" s="106"/>
    </row>
    <row r="2009" spans="19:19" x14ac:dyDescent="0.2">
      <c r="S2009" s="106"/>
    </row>
    <row r="2010" spans="19:19" x14ac:dyDescent="0.2">
      <c r="S2010" s="106"/>
    </row>
    <row r="2011" spans="19:19" x14ac:dyDescent="0.2">
      <c r="S2011" s="106"/>
    </row>
    <row r="2012" spans="19:19" x14ac:dyDescent="0.2">
      <c r="S2012" s="106"/>
    </row>
    <row r="2013" spans="19:19" x14ac:dyDescent="0.2">
      <c r="S2013" s="106"/>
    </row>
    <row r="2014" spans="19:19" x14ac:dyDescent="0.2">
      <c r="S2014" s="106"/>
    </row>
    <row r="2015" spans="19:19" x14ac:dyDescent="0.2">
      <c r="S2015" s="106"/>
    </row>
    <row r="2016" spans="19:19" x14ac:dyDescent="0.2">
      <c r="S2016" s="106"/>
    </row>
    <row r="2017" spans="19:19" x14ac:dyDescent="0.2">
      <c r="S2017" s="106"/>
    </row>
    <row r="2018" spans="19:19" x14ac:dyDescent="0.2">
      <c r="S2018" s="106"/>
    </row>
    <row r="2019" spans="19:19" x14ac:dyDescent="0.2">
      <c r="S2019" s="106"/>
    </row>
    <row r="2020" spans="19:19" x14ac:dyDescent="0.2">
      <c r="S2020" s="106"/>
    </row>
    <row r="2021" spans="19:19" x14ac:dyDescent="0.2">
      <c r="S2021" s="106"/>
    </row>
    <row r="2022" spans="19:19" x14ac:dyDescent="0.2">
      <c r="S2022" s="106"/>
    </row>
    <row r="2023" spans="19:19" x14ac:dyDescent="0.2">
      <c r="S2023" s="106"/>
    </row>
    <row r="2024" spans="19:19" x14ac:dyDescent="0.2">
      <c r="S2024" s="106"/>
    </row>
    <row r="2025" spans="19:19" x14ac:dyDescent="0.2">
      <c r="S2025" s="106"/>
    </row>
    <row r="2026" spans="19:19" x14ac:dyDescent="0.2">
      <c r="S2026" s="106"/>
    </row>
    <row r="2027" spans="19:19" x14ac:dyDescent="0.2">
      <c r="S2027" s="106"/>
    </row>
    <row r="2028" spans="19:19" x14ac:dyDescent="0.2">
      <c r="S2028" s="106"/>
    </row>
    <row r="2029" spans="19:19" x14ac:dyDescent="0.2">
      <c r="S2029" s="106"/>
    </row>
    <row r="2030" spans="19:19" x14ac:dyDescent="0.2">
      <c r="S2030" s="106"/>
    </row>
    <row r="2031" spans="19:19" x14ac:dyDescent="0.2">
      <c r="S2031" s="106"/>
    </row>
    <row r="2032" spans="19:19" x14ac:dyDescent="0.2">
      <c r="S2032" s="106"/>
    </row>
    <row r="2033" spans="19:19" x14ac:dyDescent="0.2">
      <c r="S2033" s="106"/>
    </row>
    <row r="2034" spans="19:19" x14ac:dyDescent="0.2">
      <c r="S2034" s="106"/>
    </row>
    <row r="2035" spans="19:19" x14ac:dyDescent="0.2">
      <c r="S2035" s="106"/>
    </row>
    <row r="2036" spans="19:19" x14ac:dyDescent="0.2">
      <c r="S2036" s="106"/>
    </row>
    <row r="2037" spans="19:19" x14ac:dyDescent="0.2">
      <c r="S2037" s="106"/>
    </row>
    <row r="2038" spans="19:19" x14ac:dyDescent="0.2">
      <c r="S2038" s="106"/>
    </row>
    <row r="2039" spans="19:19" x14ac:dyDescent="0.2">
      <c r="S2039" s="106"/>
    </row>
    <row r="2040" spans="19:19" x14ac:dyDescent="0.2">
      <c r="S2040" s="106"/>
    </row>
    <row r="2041" spans="19:19" x14ac:dyDescent="0.2">
      <c r="S2041" s="106"/>
    </row>
    <row r="2042" spans="19:19" x14ac:dyDescent="0.2">
      <c r="S2042" s="106"/>
    </row>
    <row r="2043" spans="19:19" x14ac:dyDescent="0.2">
      <c r="S2043" s="106"/>
    </row>
    <row r="2044" spans="19:19" x14ac:dyDescent="0.2">
      <c r="S2044" s="106"/>
    </row>
    <row r="2045" spans="19:19" x14ac:dyDescent="0.2">
      <c r="S2045" s="106"/>
    </row>
    <row r="2046" spans="19:19" x14ac:dyDescent="0.2">
      <c r="S2046" s="106"/>
    </row>
    <row r="2047" spans="19:19" x14ac:dyDescent="0.2">
      <c r="S2047" s="106"/>
    </row>
    <row r="2048" spans="19:19" x14ac:dyDescent="0.2">
      <c r="S2048" s="106"/>
    </row>
    <row r="2049" spans="19:19" x14ac:dyDescent="0.2">
      <c r="S2049" s="106"/>
    </row>
    <row r="2050" spans="19:19" x14ac:dyDescent="0.2">
      <c r="S2050" s="106"/>
    </row>
    <row r="2051" spans="19:19" x14ac:dyDescent="0.2">
      <c r="S2051" s="106"/>
    </row>
    <row r="2052" spans="19:19" x14ac:dyDescent="0.2">
      <c r="S2052" s="106"/>
    </row>
    <row r="2053" spans="19:19" x14ac:dyDescent="0.2">
      <c r="S2053" s="106"/>
    </row>
    <row r="2054" spans="19:19" x14ac:dyDescent="0.2">
      <c r="S2054" s="106"/>
    </row>
    <row r="2055" spans="19:19" x14ac:dyDescent="0.2">
      <c r="S2055" s="106"/>
    </row>
    <row r="2056" spans="19:19" x14ac:dyDescent="0.2">
      <c r="S2056" s="106"/>
    </row>
    <row r="2057" spans="19:19" x14ac:dyDescent="0.2">
      <c r="S2057" s="106"/>
    </row>
    <row r="2058" spans="19:19" x14ac:dyDescent="0.2">
      <c r="S2058" s="106"/>
    </row>
    <row r="2059" spans="19:19" x14ac:dyDescent="0.2">
      <c r="S2059" s="106"/>
    </row>
    <row r="2060" spans="19:19" x14ac:dyDescent="0.2">
      <c r="S2060" s="106"/>
    </row>
    <row r="2061" spans="19:19" x14ac:dyDescent="0.2">
      <c r="S2061" s="106"/>
    </row>
    <row r="2062" spans="19:19" x14ac:dyDescent="0.2">
      <c r="S2062" s="106"/>
    </row>
    <row r="2063" spans="19:19" x14ac:dyDescent="0.2">
      <c r="S2063" s="106"/>
    </row>
    <row r="2064" spans="19:19" x14ac:dyDescent="0.2">
      <c r="S2064" s="106"/>
    </row>
    <row r="2065" spans="19:19" x14ac:dyDescent="0.2">
      <c r="S2065" s="106"/>
    </row>
    <row r="2066" spans="19:19" x14ac:dyDescent="0.2">
      <c r="S2066" s="106"/>
    </row>
    <row r="2067" spans="19:19" x14ac:dyDescent="0.2">
      <c r="S2067" s="106"/>
    </row>
    <row r="2068" spans="19:19" x14ac:dyDescent="0.2">
      <c r="S2068" s="106"/>
    </row>
    <row r="2069" spans="19:19" x14ac:dyDescent="0.2">
      <c r="S2069" s="106"/>
    </row>
    <row r="2070" spans="19:19" x14ac:dyDescent="0.2">
      <c r="S2070" s="106"/>
    </row>
    <row r="2071" spans="19:19" x14ac:dyDescent="0.2">
      <c r="S2071" s="106"/>
    </row>
    <row r="2072" spans="19:19" x14ac:dyDescent="0.2">
      <c r="S2072" s="106"/>
    </row>
    <row r="2073" spans="19:19" x14ac:dyDescent="0.2">
      <c r="S2073" s="106"/>
    </row>
    <row r="2074" spans="19:19" x14ac:dyDescent="0.2">
      <c r="S2074" s="106"/>
    </row>
    <row r="2075" spans="19:19" x14ac:dyDescent="0.2">
      <c r="S2075" s="106"/>
    </row>
    <row r="2076" spans="19:19" x14ac:dyDescent="0.2">
      <c r="S2076" s="106"/>
    </row>
    <row r="2077" spans="19:19" x14ac:dyDescent="0.2">
      <c r="S2077" s="106"/>
    </row>
    <row r="2078" spans="19:19" x14ac:dyDescent="0.2">
      <c r="S2078" s="106"/>
    </row>
    <row r="2079" spans="19:19" x14ac:dyDescent="0.2">
      <c r="S2079" s="106"/>
    </row>
    <row r="2080" spans="19:19" x14ac:dyDescent="0.2">
      <c r="S2080" s="106"/>
    </row>
    <row r="2081" spans="19:19" x14ac:dyDescent="0.2">
      <c r="S2081" s="106"/>
    </row>
    <row r="2082" spans="19:19" x14ac:dyDescent="0.2">
      <c r="S2082" s="106"/>
    </row>
    <row r="2083" spans="19:19" x14ac:dyDescent="0.2">
      <c r="S2083" s="106"/>
    </row>
    <row r="2084" spans="19:19" x14ac:dyDescent="0.2">
      <c r="S2084" s="106"/>
    </row>
    <row r="2085" spans="19:19" x14ac:dyDescent="0.2">
      <c r="S2085" s="106"/>
    </row>
    <row r="2086" spans="19:19" x14ac:dyDescent="0.2">
      <c r="S2086" s="106"/>
    </row>
    <row r="2087" spans="19:19" x14ac:dyDescent="0.2">
      <c r="S2087" s="106"/>
    </row>
    <row r="2088" spans="19:19" x14ac:dyDescent="0.2">
      <c r="S2088" s="106"/>
    </row>
    <row r="2089" spans="19:19" x14ac:dyDescent="0.2">
      <c r="S2089" s="106"/>
    </row>
    <row r="2090" spans="19:19" x14ac:dyDescent="0.2">
      <c r="S2090" s="106"/>
    </row>
    <row r="2091" spans="19:19" x14ac:dyDescent="0.2">
      <c r="S2091" s="106"/>
    </row>
    <row r="2092" spans="19:19" x14ac:dyDescent="0.2">
      <c r="S2092" s="106"/>
    </row>
    <row r="2093" spans="19:19" x14ac:dyDescent="0.2">
      <c r="S2093" s="106"/>
    </row>
    <row r="2094" spans="19:19" x14ac:dyDescent="0.2">
      <c r="S2094" s="106"/>
    </row>
    <row r="2095" spans="19:19" x14ac:dyDescent="0.2">
      <c r="S2095" s="106"/>
    </row>
    <row r="2096" spans="19:19" x14ac:dyDescent="0.2">
      <c r="S2096" s="106"/>
    </row>
    <row r="2097" spans="19:19" x14ac:dyDescent="0.2">
      <c r="S2097" s="106"/>
    </row>
    <row r="2098" spans="19:19" x14ac:dyDescent="0.2">
      <c r="S2098" s="106"/>
    </row>
    <row r="2099" spans="19:19" x14ac:dyDescent="0.2">
      <c r="S2099" s="106"/>
    </row>
    <row r="2100" spans="19:19" x14ac:dyDescent="0.2">
      <c r="S2100" s="106"/>
    </row>
    <row r="2101" spans="19:19" x14ac:dyDescent="0.2">
      <c r="S2101" s="106"/>
    </row>
    <row r="2102" spans="19:19" x14ac:dyDescent="0.2">
      <c r="S2102" s="106"/>
    </row>
    <row r="2103" spans="19:19" x14ac:dyDescent="0.2">
      <c r="S2103" s="106"/>
    </row>
    <row r="2104" spans="19:19" x14ac:dyDescent="0.2">
      <c r="S2104" s="106"/>
    </row>
    <row r="2105" spans="19:19" x14ac:dyDescent="0.2">
      <c r="S2105" s="106"/>
    </row>
    <row r="2106" spans="19:19" x14ac:dyDescent="0.2">
      <c r="S2106" s="106"/>
    </row>
    <row r="2107" spans="19:19" x14ac:dyDescent="0.2">
      <c r="S2107" s="106"/>
    </row>
    <row r="2108" spans="19:19" x14ac:dyDescent="0.2">
      <c r="S2108" s="106"/>
    </row>
    <row r="2109" spans="19:19" x14ac:dyDescent="0.2">
      <c r="S2109" s="106"/>
    </row>
    <row r="2110" spans="19:19" x14ac:dyDescent="0.2">
      <c r="S2110" s="106"/>
    </row>
    <row r="2111" spans="19:19" x14ac:dyDescent="0.2">
      <c r="S2111" s="106"/>
    </row>
    <row r="2112" spans="19:19" x14ac:dyDescent="0.2">
      <c r="S2112" s="106"/>
    </row>
    <row r="2113" spans="19:19" x14ac:dyDescent="0.2">
      <c r="S2113" s="106"/>
    </row>
    <row r="2114" spans="19:19" x14ac:dyDescent="0.2">
      <c r="S2114" s="106"/>
    </row>
    <row r="2115" spans="19:19" x14ac:dyDescent="0.2">
      <c r="S2115" s="106"/>
    </row>
    <row r="2116" spans="19:19" x14ac:dyDescent="0.2">
      <c r="S2116" s="106"/>
    </row>
    <row r="2117" spans="19:19" x14ac:dyDescent="0.2">
      <c r="S2117" s="106"/>
    </row>
    <row r="2118" spans="19:19" x14ac:dyDescent="0.2">
      <c r="S2118" s="106"/>
    </row>
    <row r="2119" spans="19:19" x14ac:dyDescent="0.2">
      <c r="S2119" s="106"/>
    </row>
    <row r="2120" spans="19:19" x14ac:dyDescent="0.2">
      <c r="S2120" s="106"/>
    </row>
    <row r="2121" spans="19:19" x14ac:dyDescent="0.2">
      <c r="S2121" s="106"/>
    </row>
    <row r="2122" spans="19:19" x14ac:dyDescent="0.2">
      <c r="S2122" s="106"/>
    </row>
    <row r="2123" spans="19:19" x14ac:dyDescent="0.2">
      <c r="S2123" s="106"/>
    </row>
    <row r="2124" spans="19:19" x14ac:dyDescent="0.2">
      <c r="S2124" s="106"/>
    </row>
    <row r="2125" spans="19:19" x14ac:dyDescent="0.2">
      <c r="S2125" s="106"/>
    </row>
    <row r="2126" spans="19:19" x14ac:dyDescent="0.2">
      <c r="S2126" s="106"/>
    </row>
    <row r="2127" spans="19:19" x14ac:dyDescent="0.2">
      <c r="S2127" s="106"/>
    </row>
    <row r="2128" spans="19:19" x14ac:dyDescent="0.2">
      <c r="S2128" s="106"/>
    </row>
    <row r="2129" spans="19:19" x14ac:dyDescent="0.2">
      <c r="S2129" s="106"/>
    </row>
    <row r="2130" spans="19:19" x14ac:dyDescent="0.2">
      <c r="S2130" s="106"/>
    </row>
    <row r="2131" spans="19:19" x14ac:dyDescent="0.2">
      <c r="S2131" s="106"/>
    </row>
    <row r="2132" spans="19:19" x14ac:dyDescent="0.2">
      <c r="S2132" s="106"/>
    </row>
    <row r="2133" spans="19:19" x14ac:dyDescent="0.2">
      <c r="S2133" s="106"/>
    </row>
    <row r="2134" spans="19:19" x14ac:dyDescent="0.2">
      <c r="S2134" s="106"/>
    </row>
    <row r="2135" spans="19:19" x14ac:dyDescent="0.2">
      <c r="S2135" s="106"/>
    </row>
    <row r="2136" spans="19:19" x14ac:dyDescent="0.2">
      <c r="S2136" s="106"/>
    </row>
    <row r="2137" spans="19:19" x14ac:dyDescent="0.2">
      <c r="S2137" s="106"/>
    </row>
    <row r="2138" spans="19:19" x14ac:dyDescent="0.2">
      <c r="S2138" s="106"/>
    </row>
    <row r="2139" spans="19:19" x14ac:dyDescent="0.2">
      <c r="S2139" s="106"/>
    </row>
    <row r="2140" spans="19:19" x14ac:dyDescent="0.2">
      <c r="S2140" s="106"/>
    </row>
    <row r="2141" spans="19:19" x14ac:dyDescent="0.2">
      <c r="S2141" s="106"/>
    </row>
    <row r="2142" spans="19:19" x14ac:dyDescent="0.2">
      <c r="S2142" s="106"/>
    </row>
    <row r="2143" spans="19:19" x14ac:dyDescent="0.2">
      <c r="S2143" s="106"/>
    </row>
    <row r="2144" spans="19:19" x14ac:dyDescent="0.2">
      <c r="S2144" s="106"/>
    </row>
    <row r="2145" spans="19:19" x14ac:dyDescent="0.2">
      <c r="S2145" s="106"/>
    </row>
    <row r="2146" spans="19:19" x14ac:dyDescent="0.2">
      <c r="S2146" s="106"/>
    </row>
    <row r="2147" spans="19:19" x14ac:dyDescent="0.2">
      <c r="S2147" s="106"/>
    </row>
    <row r="2148" spans="19:19" x14ac:dyDescent="0.2">
      <c r="S2148" s="106"/>
    </row>
    <row r="2149" spans="19:19" x14ac:dyDescent="0.2">
      <c r="S2149" s="106"/>
    </row>
    <row r="2150" spans="19:19" x14ac:dyDescent="0.2">
      <c r="S2150" s="106"/>
    </row>
    <row r="2151" spans="19:19" x14ac:dyDescent="0.2">
      <c r="S2151" s="106"/>
    </row>
    <row r="2152" spans="19:19" x14ac:dyDescent="0.2">
      <c r="S2152" s="106"/>
    </row>
    <row r="2153" spans="19:19" x14ac:dyDescent="0.2">
      <c r="S2153" s="106"/>
    </row>
    <row r="2154" spans="19:19" x14ac:dyDescent="0.2">
      <c r="S2154" s="106"/>
    </row>
    <row r="2155" spans="19:19" x14ac:dyDescent="0.2">
      <c r="S2155" s="106"/>
    </row>
    <row r="2156" spans="19:19" x14ac:dyDescent="0.2">
      <c r="S2156" s="106"/>
    </row>
    <row r="2157" spans="19:19" x14ac:dyDescent="0.2">
      <c r="S2157" s="106"/>
    </row>
    <row r="2158" spans="19:19" x14ac:dyDescent="0.2">
      <c r="S2158" s="106"/>
    </row>
    <row r="2159" spans="19:19" x14ac:dyDescent="0.2">
      <c r="S2159" s="106"/>
    </row>
    <row r="2160" spans="19:19" x14ac:dyDescent="0.2">
      <c r="S2160" s="106"/>
    </row>
    <row r="2161" spans="19:19" x14ac:dyDescent="0.2">
      <c r="S2161" s="106"/>
    </row>
    <row r="2162" spans="19:19" x14ac:dyDescent="0.2">
      <c r="S2162" s="106"/>
    </row>
    <row r="2163" spans="19:19" x14ac:dyDescent="0.2">
      <c r="S2163" s="106"/>
    </row>
    <row r="2164" spans="19:19" x14ac:dyDescent="0.2">
      <c r="S2164" s="106"/>
    </row>
    <row r="2165" spans="19:19" x14ac:dyDescent="0.2">
      <c r="S2165" s="106"/>
    </row>
    <row r="2166" spans="19:19" x14ac:dyDescent="0.2">
      <c r="S2166" s="106"/>
    </row>
    <row r="2167" spans="19:19" x14ac:dyDescent="0.2">
      <c r="S2167" s="106"/>
    </row>
    <row r="2168" spans="19:19" x14ac:dyDescent="0.2">
      <c r="S2168" s="106"/>
    </row>
    <row r="2169" spans="19:19" x14ac:dyDescent="0.2">
      <c r="S2169" s="106"/>
    </row>
    <row r="2170" spans="19:19" x14ac:dyDescent="0.2">
      <c r="S2170" s="106"/>
    </row>
    <row r="2171" spans="19:19" x14ac:dyDescent="0.2">
      <c r="S2171" s="106"/>
    </row>
    <row r="2172" spans="19:19" x14ac:dyDescent="0.2">
      <c r="S2172" s="106"/>
    </row>
    <row r="2173" spans="19:19" x14ac:dyDescent="0.2">
      <c r="S2173" s="106"/>
    </row>
    <row r="2174" spans="19:19" x14ac:dyDescent="0.2">
      <c r="S2174" s="106"/>
    </row>
    <row r="2175" spans="19:19" x14ac:dyDescent="0.2">
      <c r="S2175" s="106"/>
    </row>
    <row r="2176" spans="19:19" x14ac:dyDescent="0.2">
      <c r="S2176" s="106"/>
    </row>
    <row r="2177" spans="19:19" x14ac:dyDescent="0.2">
      <c r="S2177" s="106"/>
    </row>
    <row r="2178" spans="19:19" x14ac:dyDescent="0.2">
      <c r="S2178" s="106"/>
    </row>
    <row r="2179" spans="19:19" x14ac:dyDescent="0.2">
      <c r="S2179" s="106"/>
    </row>
    <row r="2180" spans="19:19" x14ac:dyDescent="0.2">
      <c r="S2180" s="106"/>
    </row>
    <row r="2181" spans="19:19" x14ac:dyDescent="0.2">
      <c r="S2181" s="106"/>
    </row>
    <row r="2182" spans="19:19" x14ac:dyDescent="0.2">
      <c r="S2182" s="106"/>
    </row>
    <row r="2183" spans="19:19" x14ac:dyDescent="0.2">
      <c r="S2183" s="106"/>
    </row>
    <row r="2184" spans="19:19" x14ac:dyDescent="0.2">
      <c r="S2184" s="106"/>
    </row>
    <row r="2185" spans="19:19" x14ac:dyDescent="0.2">
      <c r="S2185" s="106"/>
    </row>
    <row r="2186" spans="19:19" x14ac:dyDescent="0.2">
      <c r="S2186" s="106"/>
    </row>
    <row r="2187" spans="19:19" x14ac:dyDescent="0.2">
      <c r="S2187" s="106"/>
    </row>
    <row r="2188" spans="19:19" x14ac:dyDescent="0.2">
      <c r="S2188" s="106"/>
    </row>
    <row r="2189" spans="19:19" x14ac:dyDescent="0.2">
      <c r="S2189" s="106"/>
    </row>
    <row r="2190" spans="19:19" x14ac:dyDescent="0.2">
      <c r="S2190" s="106"/>
    </row>
    <row r="2191" spans="19:19" x14ac:dyDescent="0.2">
      <c r="S2191" s="106"/>
    </row>
    <row r="2192" spans="19:19" x14ac:dyDescent="0.2">
      <c r="S2192" s="106"/>
    </row>
    <row r="2193" spans="19:19" x14ac:dyDescent="0.2">
      <c r="S2193" s="106"/>
    </row>
    <row r="2194" spans="19:19" x14ac:dyDescent="0.2">
      <c r="S2194" s="106"/>
    </row>
    <row r="2195" spans="19:19" x14ac:dyDescent="0.2">
      <c r="S2195" s="106"/>
    </row>
    <row r="2196" spans="19:19" x14ac:dyDescent="0.2">
      <c r="S2196" s="106"/>
    </row>
    <row r="2197" spans="19:19" x14ac:dyDescent="0.2">
      <c r="S2197" s="106"/>
    </row>
    <row r="2198" spans="19:19" x14ac:dyDescent="0.2">
      <c r="S2198" s="106"/>
    </row>
    <row r="2199" spans="19:19" x14ac:dyDescent="0.2">
      <c r="S2199" s="106"/>
    </row>
    <row r="2200" spans="19:19" x14ac:dyDescent="0.2">
      <c r="S2200" s="106"/>
    </row>
    <row r="2201" spans="19:19" x14ac:dyDescent="0.2">
      <c r="S2201" s="106"/>
    </row>
    <row r="2202" spans="19:19" x14ac:dyDescent="0.2">
      <c r="S2202" s="106"/>
    </row>
    <row r="2203" spans="19:19" x14ac:dyDescent="0.2">
      <c r="S2203" s="106"/>
    </row>
    <row r="2204" spans="19:19" x14ac:dyDescent="0.2">
      <c r="S2204" s="106"/>
    </row>
    <row r="2205" spans="19:19" x14ac:dyDescent="0.2">
      <c r="S2205" s="106"/>
    </row>
    <row r="2206" spans="19:19" x14ac:dyDescent="0.2">
      <c r="S2206" s="106"/>
    </row>
    <row r="2207" spans="19:19" x14ac:dyDescent="0.2">
      <c r="S2207" s="106"/>
    </row>
    <row r="2208" spans="19:19" x14ac:dyDescent="0.2">
      <c r="S2208" s="106"/>
    </row>
    <row r="2209" spans="19:19" x14ac:dyDescent="0.2">
      <c r="S2209" s="106"/>
    </row>
    <row r="2210" spans="19:19" x14ac:dyDescent="0.2">
      <c r="S2210" s="106"/>
    </row>
    <row r="2211" spans="19:19" x14ac:dyDescent="0.2">
      <c r="S2211" s="106"/>
    </row>
    <row r="2212" spans="19:19" x14ac:dyDescent="0.2">
      <c r="S2212" s="106"/>
    </row>
    <row r="2213" spans="19:19" x14ac:dyDescent="0.2">
      <c r="S2213" s="106"/>
    </row>
    <row r="2214" spans="19:19" x14ac:dyDescent="0.2">
      <c r="S2214" s="106"/>
    </row>
    <row r="2215" spans="19:19" x14ac:dyDescent="0.2">
      <c r="S2215" s="106"/>
    </row>
    <row r="2216" spans="19:19" x14ac:dyDescent="0.2">
      <c r="S2216" s="106"/>
    </row>
    <row r="2217" spans="19:19" x14ac:dyDescent="0.2">
      <c r="S2217" s="106"/>
    </row>
    <row r="2218" spans="19:19" x14ac:dyDescent="0.2">
      <c r="S2218" s="106"/>
    </row>
    <row r="2219" spans="19:19" x14ac:dyDescent="0.2">
      <c r="S2219" s="106"/>
    </row>
    <row r="2220" spans="19:19" x14ac:dyDescent="0.2">
      <c r="S2220" s="106"/>
    </row>
    <row r="2221" spans="19:19" x14ac:dyDescent="0.2">
      <c r="S2221" s="106"/>
    </row>
    <row r="2222" spans="19:19" x14ac:dyDescent="0.2">
      <c r="S2222" s="106"/>
    </row>
    <row r="2223" spans="19:19" x14ac:dyDescent="0.2">
      <c r="S2223" s="106"/>
    </row>
    <row r="2224" spans="19:19" x14ac:dyDescent="0.2">
      <c r="S2224" s="106"/>
    </row>
    <row r="2225" spans="19:19" x14ac:dyDescent="0.2">
      <c r="S2225" s="106"/>
    </row>
    <row r="2226" spans="19:19" x14ac:dyDescent="0.2">
      <c r="S2226" s="106"/>
    </row>
    <row r="2227" spans="19:19" x14ac:dyDescent="0.2">
      <c r="S2227" s="106"/>
    </row>
    <row r="2228" spans="19:19" x14ac:dyDescent="0.2">
      <c r="S2228" s="106"/>
    </row>
    <row r="2229" spans="19:19" x14ac:dyDescent="0.2">
      <c r="S2229" s="106"/>
    </row>
    <row r="2230" spans="19:19" x14ac:dyDescent="0.2">
      <c r="S2230" s="106"/>
    </row>
    <row r="2231" spans="19:19" x14ac:dyDescent="0.2">
      <c r="S2231" s="106"/>
    </row>
    <row r="2232" spans="19:19" x14ac:dyDescent="0.2">
      <c r="S2232" s="106"/>
    </row>
    <row r="2233" spans="19:19" x14ac:dyDescent="0.2">
      <c r="S2233" s="106"/>
    </row>
    <row r="2234" spans="19:19" x14ac:dyDescent="0.2">
      <c r="S2234" s="106"/>
    </row>
    <row r="2235" spans="19:19" x14ac:dyDescent="0.2">
      <c r="S2235" s="106"/>
    </row>
    <row r="2236" spans="19:19" x14ac:dyDescent="0.2">
      <c r="S2236" s="106"/>
    </row>
    <row r="2237" spans="19:19" x14ac:dyDescent="0.2">
      <c r="S2237" s="106"/>
    </row>
    <row r="2238" spans="19:19" x14ac:dyDescent="0.2">
      <c r="S2238" s="106"/>
    </row>
    <row r="2239" spans="19:19" x14ac:dyDescent="0.2">
      <c r="S2239" s="106"/>
    </row>
    <row r="2240" spans="19:19" x14ac:dyDescent="0.2">
      <c r="S2240" s="106"/>
    </row>
    <row r="2241" spans="19:19" x14ac:dyDescent="0.2">
      <c r="S2241" s="106"/>
    </row>
    <row r="2242" spans="19:19" x14ac:dyDescent="0.2">
      <c r="S2242" s="106"/>
    </row>
    <row r="2243" spans="19:19" x14ac:dyDescent="0.2">
      <c r="S2243" s="106"/>
    </row>
    <row r="2244" spans="19:19" x14ac:dyDescent="0.2">
      <c r="S2244" s="106"/>
    </row>
    <row r="2245" spans="19:19" x14ac:dyDescent="0.2">
      <c r="S2245" s="106"/>
    </row>
    <row r="2246" spans="19:19" x14ac:dyDescent="0.2">
      <c r="S2246" s="106"/>
    </row>
    <row r="2247" spans="19:19" x14ac:dyDescent="0.2">
      <c r="S2247" s="106"/>
    </row>
    <row r="2248" spans="19:19" x14ac:dyDescent="0.2">
      <c r="S2248" s="106"/>
    </row>
    <row r="2249" spans="19:19" x14ac:dyDescent="0.2">
      <c r="S2249" s="106"/>
    </row>
    <row r="2250" spans="19:19" x14ac:dyDescent="0.2">
      <c r="S2250" s="106"/>
    </row>
    <row r="2251" spans="19:19" x14ac:dyDescent="0.2">
      <c r="S2251" s="106"/>
    </row>
    <row r="2252" spans="19:19" x14ac:dyDescent="0.2">
      <c r="S2252" s="106"/>
    </row>
    <row r="2253" spans="19:19" x14ac:dyDescent="0.2">
      <c r="S2253" s="106"/>
    </row>
    <row r="2254" spans="19:19" x14ac:dyDescent="0.2">
      <c r="S2254" s="106"/>
    </row>
    <row r="2255" spans="19:19" x14ac:dyDescent="0.2">
      <c r="S2255" s="106"/>
    </row>
    <row r="2256" spans="19:19" x14ac:dyDescent="0.2">
      <c r="S2256" s="106"/>
    </row>
    <row r="2257" spans="19:19" x14ac:dyDescent="0.2">
      <c r="S2257" s="106"/>
    </row>
    <row r="2258" spans="19:19" x14ac:dyDescent="0.2">
      <c r="S2258" s="106"/>
    </row>
    <row r="2259" spans="19:19" x14ac:dyDescent="0.2">
      <c r="S2259" s="106"/>
    </row>
    <row r="2260" spans="19:19" x14ac:dyDescent="0.2">
      <c r="S2260" s="106"/>
    </row>
    <row r="2261" spans="19:19" x14ac:dyDescent="0.2">
      <c r="S2261" s="106"/>
    </row>
    <row r="2262" spans="19:19" x14ac:dyDescent="0.2">
      <c r="S2262" s="106"/>
    </row>
    <row r="2263" spans="19:19" x14ac:dyDescent="0.2">
      <c r="S2263" s="106"/>
    </row>
    <row r="2264" spans="19:19" x14ac:dyDescent="0.2">
      <c r="S2264" s="106"/>
    </row>
    <row r="2265" spans="19:19" x14ac:dyDescent="0.2">
      <c r="S2265" s="106"/>
    </row>
    <row r="2266" spans="19:19" x14ac:dyDescent="0.2">
      <c r="S2266" s="106"/>
    </row>
    <row r="2267" spans="19:19" x14ac:dyDescent="0.2">
      <c r="S2267" s="106"/>
    </row>
    <row r="2268" spans="19:19" x14ac:dyDescent="0.2">
      <c r="S2268" s="106"/>
    </row>
    <row r="2269" spans="19:19" x14ac:dyDescent="0.2">
      <c r="S2269" s="106"/>
    </row>
    <row r="2270" spans="19:19" x14ac:dyDescent="0.2">
      <c r="S2270" s="106"/>
    </row>
    <row r="2271" spans="19:19" x14ac:dyDescent="0.2">
      <c r="S2271" s="106"/>
    </row>
    <row r="2272" spans="19:19" x14ac:dyDescent="0.2">
      <c r="S2272" s="106"/>
    </row>
    <row r="2273" spans="19:19" x14ac:dyDescent="0.2">
      <c r="S2273" s="106"/>
    </row>
    <row r="2274" spans="19:19" x14ac:dyDescent="0.2">
      <c r="S2274" s="106"/>
    </row>
    <row r="2275" spans="19:19" x14ac:dyDescent="0.2">
      <c r="S2275" s="106"/>
    </row>
    <row r="2276" spans="19:19" x14ac:dyDescent="0.2">
      <c r="S2276" s="106"/>
    </row>
    <row r="2277" spans="19:19" x14ac:dyDescent="0.2">
      <c r="S2277" s="106"/>
    </row>
    <row r="2278" spans="19:19" x14ac:dyDescent="0.2">
      <c r="S2278" s="106"/>
    </row>
    <row r="2279" spans="19:19" x14ac:dyDescent="0.2">
      <c r="S2279" s="106"/>
    </row>
    <row r="2280" spans="19:19" x14ac:dyDescent="0.2">
      <c r="S2280" s="106"/>
    </row>
    <row r="2281" spans="19:19" x14ac:dyDescent="0.2">
      <c r="S2281" s="106"/>
    </row>
    <row r="2282" spans="19:19" x14ac:dyDescent="0.2">
      <c r="S2282" s="106"/>
    </row>
    <row r="2283" spans="19:19" x14ac:dyDescent="0.2">
      <c r="S2283" s="106"/>
    </row>
    <row r="2284" spans="19:19" x14ac:dyDescent="0.2">
      <c r="S2284" s="106"/>
    </row>
    <row r="2285" spans="19:19" x14ac:dyDescent="0.2">
      <c r="S2285" s="106"/>
    </row>
    <row r="2286" spans="19:19" x14ac:dyDescent="0.2">
      <c r="S2286" s="106"/>
    </row>
    <row r="2287" spans="19:19" x14ac:dyDescent="0.2">
      <c r="S2287" s="106"/>
    </row>
    <row r="2288" spans="19:19" x14ac:dyDescent="0.2">
      <c r="S2288" s="106"/>
    </row>
    <row r="2289" spans="19:19" x14ac:dyDescent="0.2">
      <c r="S2289" s="106"/>
    </row>
    <row r="2290" spans="19:19" x14ac:dyDescent="0.2">
      <c r="S2290" s="106"/>
    </row>
    <row r="2291" spans="19:19" x14ac:dyDescent="0.2">
      <c r="S2291" s="106"/>
    </row>
    <row r="2292" spans="19:19" x14ac:dyDescent="0.2">
      <c r="S2292" s="106"/>
    </row>
    <row r="2293" spans="19:19" x14ac:dyDescent="0.2">
      <c r="S2293" s="106"/>
    </row>
    <row r="2294" spans="19:19" x14ac:dyDescent="0.2">
      <c r="S2294" s="106"/>
    </row>
    <row r="2295" spans="19:19" x14ac:dyDescent="0.2">
      <c r="S2295" s="106"/>
    </row>
    <row r="2296" spans="19:19" x14ac:dyDescent="0.2">
      <c r="S2296" s="106"/>
    </row>
    <row r="2297" spans="19:19" x14ac:dyDescent="0.2">
      <c r="S2297" s="106"/>
    </row>
    <row r="2298" spans="19:19" x14ac:dyDescent="0.2">
      <c r="S2298" s="106"/>
    </row>
    <row r="2299" spans="19:19" x14ac:dyDescent="0.2">
      <c r="S2299" s="106"/>
    </row>
    <row r="2300" spans="19:19" x14ac:dyDescent="0.2">
      <c r="S2300" s="106"/>
    </row>
    <row r="2301" spans="19:19" x14ac:dyDescent="0.2">
      <c r="S2301" s="106"/>
    </row>
    <row r="2302" spans="19:19" x14ac:dyDescent="0.2">
      <c r="S2302" s="106"/>
    </row>
    <row r="2303" spans="19:19" x14ac:dyDescent="0.2">
      <c r="S2303" s="106"/>
    </row>
    <row r="2304" spans="19:19" x14ac:dyDescent="0.2">
      <c r="S2304" s="106"/>
    </row>
    <row r="2305" spans="19:19" x14ac:dyDescent="0.2">
      <c r="S2305" s="106"/>
    </row>
    <row r="2306" spans="19:19" x14ac:dyDescent="0.2">
      <c r="S2306" s="106"/>
    </row>
    <row r="2307" spans="19:19" x14ac:dyDescent="0.2">
      <c r="S2307" s="106"/>
    </row>
    <row r="2308" spans="19:19" x14ac:dyDescent="0.2">
      <c r="S2308" s="106"/>
    </row>
    <row r="2309" spans="19:19" x14ac:dyDescent="0.2">
      <c r="S2309" s="106"/>
    </row>
    <row r="2310" spans="19:19" x14ac:dyDescent="0.2">
      <c r="S2310" s="106"/>
    </row>
    <row r="2311" spans="19:19" x14ac:dyDescent="0.2">
      <c r="S2311" s="106"/>
    </row>
    <row r="2312" spans="19:19" x14ac:dyDescent="0.2">
      <c r="S2312" s="106"/>
    </row>
    <row r="2313" spans="19:19" x14ac:dyDescent="0.2">
      <c r="S2313" s="106"/>
    </row>
    <row r="2314" spans="19:19" x14ac:dyDescent="0.2">
      <c r="S2314" s="106"/>
    </row>
    <row r="2315" spans="19:19" x14ac:dyDescent="0.2">
      <c r="S2315" s="106"/>
    </row>
    <row r="2316" spans="19:19" x14ac:dyDescent="0.2">
      <c r="S2316" s="106"/>
    </row>
    <row r="2317" spans="19:19" x14ac:dyDescent="0.2">
      <c r="S2317" s="106"/>
    </row>
    <row r="2318" spans="19:19" x14ac:dyDescent="0.2">
      <c r="S2318" s="106"/>
    </row>
    <row r="2319" spans="19:19" x14ac:dyDescent="0.2">
      <c r="S2319" s="106"/>
    </row>
    <row r="2320" spans="19:19" x14ac:dyDescent="0.2">
      <c r="S2320" s="106"/>
    </row>
    <row r="2321" spans="19:19" x14ac:dyDescent="0.2">
      <c r="S2321" s="106"/>
    </row>
    <row r="2322" spans="19:19" x14ac:dyDescent="0.2">
      <c r="S2322" s="106"/>
    </row>
    <row r="2323" spans="19:19" x14ac:dyDescent="0.2">
      <c r="S2323" s="106"/>
    </row>
    <row r="2324" spans="19:19" x14ac:dyDescent="0.2">
      <c r="S2324" s="106"/>
    </row>
    <row r="2325" spans="19:19" x14ac:dyDescent="0.2">
      <c r="S2325" s="106"/>
    </row>
    <row r="2326" spans="19:19" x14ac:dyDescent="0.2">
      <c r="S2326" s="106"/>
    </row>
    <row r="2327" spans="19:19" x14ac:dyDescent="0.2">
      <c r="S2327" s="106"/>
    </row>
    <row r="2328" spans="19:19" x14ac:dyDescent="0.2">
      <c r="S2328" s="106"/>
    </row>
    <row r="2329" spans="19:19" x14ac:dyDescent="0.2">
      <c r="S2329" s="106"/>
    </row>
    <row r="2330" spans="19:19" x14ac:dyDescent="0.2">
      <c r="S2330" s="106"/>
    </row>
    <row r="2331" spans="19:19" x14ac:dyDescent="0.2">
      <c r="S2331" s="106"/>
    </row>
    <row r="2332" spans="19:19" x14ac:dyDescent="0.2">
      <c r="S2332" s="106"/>
    </row>
    <row r="2333" spans="19:19" x14ac:dyDescent="0.2">
      <c r="S2333" s="106"/>
    </row>
    <row r="2334" spans="19:19" x14ac:dyDescent="0.2">
      <c r="S2334" s="106"/>
    </row>
    <row r="2335" spans="19:19" x14ac:dyDescent="0.2">
      <c r="S2335" s="106"/>
    </row>
    <row r="2336" spans="19:19" x14ac:dyDescent="0.2">
      <c r="S2336" s="106"/>
    </row>
    <row r="2337" spans="19:19" x14ac:dyDescent="0.2">
      <c r="S2337" s="106"/>
    </row>
    <row r="2338" spans="19:19" x14ac:dyDescent="0.2">
      <c r="S2338" s="106"/>
    </row>
    <row r="2339" spans="19:19" x14ac:dyDescent="0.2">
      <c r="S2339" s="106"/>
    </row>
    <row r="2340" spans="19:19" x14ac:dyDescent="0.2">
      <c r="S2340" s="106"/>
    </row>
    <row r="2341" spans="19:19" x14ac:dyDescent="0.2">
      <c r="S2341" s="106"/>
    </row>
    <row r="2342" spans="19:19" x14ac:dyDescent="0.2">
      <c r="S2342" s="106"/>
    </row>
    <row r="2343" spans="19:19" x14ac:dyDescent="0.2">
      <c r="S2343" s="106"/>
    </row>
    <row r="2344" spans="19:19" x14ac:dyDescent="0.2">
      <c r="S2344" s="106"/>
    </row>
    <row r="2345" spans="19:19" x14ac:dyDescent="0.2">
      <c r="S2345" s="106"/>
    </row>
    <row r="2346" spans="19:19" x14ac:dyDescent="0.2">
      <c r="S2346" s="106"/>
    </row>
    <row r="2347" spans="19:19" x14ac:dyDescent="0.2">
      <c r="S2347" s="106"/>
    </row>
    <row r="2348" spans="19:19" x14ac:dyDescent="0.2">
      <c r="S2348" s="106"/>
    </row>
    <row r="2349" spans="19:19" x14ac:dyDescent="0.2">
      <c r="S2349" s="106"/>
    </row>
    <row r="2350" spans="19:19" x14ac:dyDescent="0.2">
      <c r="S2350" s="106"/>
    </row>
    <row r="2351" spans="19:19" x14ac:dyDescent="0.2">
      <c r="S2351" s="106"/>
    </row>
    <row r="2352" spans="19:19" x14ac:dyDescent="0.2">
      <c r="S2352" s="106"/>
    </row>
    <row r="2353" spans="19:19" x14ac:dyDescent="0.2">
      <c r="S2353" s="106"/>
    </row>
    <row r="2354" spans="19:19" x14ac:dyDescent="0.2">
      <c r="S2354" s="106"/>
    </row>
    <row r="2355" spans="19:19" x14ac:dyDescent="0.2">
      <c r="S2355" s="106"/>
    </row>
    <row r="2356" spans="19:19" x14ac:dyDescent="0.2">
      <c r="S2356" s="106"/>
    </row>
    <row r="2357" spans="19:19" x14ac:dyDescent="0.2">
      <c r="S2357" s="106"/>
    </row>
    <row r="2358" spans="19:19" x14ac:dyDescent="0.2">
      <c r="S2358" s="106"/>
    </row>
    <row r="2359" spans="19:19" x14ac:dyDescent="0.2">
      <c r="S2359" s="106"/>
    </row>
    <row r="2360" spans="19:19" x14ac:dyDescent="0.2">
      <c r="S2360" s="106"/>
    </row>
    <row r="2361" spans="19:19" x14ac:dyDescent="0.2">
      <c r="S2361" s="106"/>
    </row>
    <row r="2362" spans="19:19" x14ac:dyDescent="0.2">
      <c r="S2362" s="106"/>
    </row>
    <row r="2363" spans="19:19" x14ac:dyDescent="0.2">
      <c r="S2363" s="106"/>
    </row>
    <row r="2364" spans="19:19" x14ac:dyDescent="0.2">
      <c r="S2364" s="106"/>
    </row>
    <row r="2365" spans="19:19" x14ac:dyDescent="0.2">
      <c r="S2365" s="106"/>
    </row>
    <row r="2366" spans="19:19" x14ac:dyDescent="0.2">
      <c r="S2366" s="106"/>
    </row>
    <row r="2367" spans="19:19" x14ac:dyDescent="0.2">
      <c r="S2367" s="106"/>
    </row>
    <row r="2368" spans="19:19" x14ac:dyDescent="0.2">
      <c r="S2368" s="106"/>
    </row>
    <row r="2369" spans="19:19" x14ac:dyDescent="0.2">
      <c r="S2369" s="106"/>
    </row>
    <row r="2370" spans="19:19" x14ac:dyDescent="0.2">
      <c r="S2370" s="106"/>
    </row>
    <row r="2371" spans="19:19" x14ac:dyDescent="0.2">
      <c r="S2371" s="106"/>
    </row>
    <row r="2372" spans="19:19" x14ac:dyDescent="0.2">
      <c r="S2372" s="106"/>
    </row>
    <row r="2373" spans="19:19" x14ac:dyDescent="0.2">
      <c r="S2373" s="106"/>
    </row>
    <row r="2374" spans="19:19" x14ac:dyDescent="0.2">
      <c r="S2374" s="106"/>
    </row>
    <row r="2375" spans="19:19" x14ac:dyDescent="0.2">
      <c r="S2375" s="106"/>
    </row>
    <row r="2376" spans="19:19" x14ac:dyDescent="0.2">
      <c r="S2376" s="106"/>
    </row>
    <row r="2377" spans="19:19" x14ac:dyDescent="0.2">
      <c r="S2377" s="106"/>
    </row>
    <row r="2378" spans="19:19" x14ac:dyDescent="0.2">
      <c r="S2378" s="106"/>
    </row>
    <row r="2379" spans="19:19" x14ac:dyDescent="0.2">
      <c r="S2379" s="106"/>
    </row>
    <row r="2380" spans="19:19" x14ac:dyDescent="0.2">
      <c r="S2380" s="106"/>
    </row>
    <row r="2381" spans="19:19" x14ac:dyDescent="0.2">
      <c r="S2381" s="106"/>
    </row>
    <row r="2382" spans="19:19" x14ac:dyDescent="0.2">
      <c r="S2382" s="106"/>
    </row>
    <row r="2383" spans="19:19" x14ac:dyDescent="0.2">
      <c r="S2383" s="106"/>
    </row>
    <row r="2384" spans="19:19" x14ac:dyDescent="0.2">
      <c r="S2384" s="106"/>
    </row>
    <row r="2385" spans="19:19" x14ac:dyDescent="0.2">
      <c r="S2385" s="106"/>
    </row>
    <row r="2386" spans="19:19" x14ac:dyDescent="0.2">
      <c r="S2386" s="106"/>
    </row>
    <row r="2387" spans="19:19" x14ac:dyDescent="0.2">
      <c r="S2387" s="106"/>
    </row>
    <row r="2388" spans="19:19" x14ac:dyDescent="0.2">
      <c r="S2388" s="106"/>
    </row>
    <row r="2389" spans="19:19" x14ac:dyDescent="0.2">
      <c r="S2389" s="106"/>
    </row>
    <row r="2390" spans="19:19" x14ac:dyDescent="0.2">
      <c r="S2390" s="106"/>
    </row>
    <row r="2391" spans="19:19" x14ac:dyDescent="0.2">
      <c r="S2391" s="106"/>
    </row>
    <row r="2392" spans="19:19" x14ac:dyDescent="0.2">
      <c r="S2392" s="106"/>
    </row>
    <row r="2393" spans="19:19" x14ac:dyDescent="0.2">
      <c r="S2393" s="106"/>
    </row>
    <row r="2394" spans="19:19" x14ac:dyDescent="0.2">
      <c r="S2394" s="106"/>
    </row>
    <row r="2395" spans="19:19" x14ac:dyDescent="0.2">
      <c r="S2395" s="106"/>
    </row>
    <row r="2396" spans="19:19" x14ac:dyDescent="0.2">
      <c r="S2396" s="106"/>
    </row>
    <row r="2397" spans="19:19" x14ac:dyDescent="0.2">
      <c r="S2397" s="106"/>
    </row>
    <row r="2398" spans="19:19" x14ac:dyDescent="0.2">
      <c r="S2398" s="106"/>
    </row>
    <row r="2399" spans="19:19" x14ac:dyDescent="0.2">
      <c r="S2399" s="106"/>
    </row>
    <row r="2400" spans="19:19" x14ac:dyDescent="0.2">
      <c r="S2400" s="106"/>
    </row>
    <row r="2401" spans="19:19" x14ac:dyDescent="0.2">
      <c r="S2401" s="106"/>
    </row>
    <row r="2402" spans="19:19" x14ac:dyDescent="0.2">
      <c r="S2402" s="106"/>
    </row>
    <row r="2403" spans="19:19" x14ac:dyDescent="0.2">
      <c r="S2403" s="106"/>
    </row>
    <row r="2404" spans="19:19" x14ac:dyDescent="0.2">
      <c r="S2404" s="106"/>
    </row>
    <row r="2405" spans="19:19" x14ac:dyDescent="0.2">
      <c r="S2405" s="106"/>
    </row>
    <row r="2406" spans="19:19" x14ac:dyDescent="0.2">
      <c r="S2406" s="106"/>
    </row>
    <row r="2407" spans="19:19" x14ac:dyDescent="0.2">
      <c r="S2407" s="106"/>
    </row>
    <row r="2408" spans="19:19" x14ac:dyDescent="0.2">
      <c r="S2408" s="106"/>
    </row>
    <row r="2409" spans="19:19" x14ac:dyDescent="0.2">
      <c r="S2409" s="106"/>
    </row>
    <row r="2410" spans="19:19" x14ac:dyDescent="0.2">
      <c r="S2410" s="106"/>
    </row>
    <row r="2411" spans="19:19" x14ac:dyDescent="0.2">
      <c r="S2411" s="106"/>
    </row>
    <row r="2412" spans="19:19" x14ac:dyDescent="0.2">
      <c r="S2412" s="106"/>
    </row>
    <row r="2413" spans="19:19" x14ac:dyDescent="0.2">
      <c r="S2413" s="106"/>
    </row>
    <row r="2414" spans="19:19" x14ac:dyDescent="0.2">
      <c r="S2414" s="106"/>
    </row>
    <row r="2415" spans="19:19" x14ac:dyDescent="0.2">
      <c r="S2415" s="106"/>
    </row>
    <row r="2416" spans="19:19" x14ac:dyDescent="0.2">
      <c r="S2416" s="106"/>
    </row>
    <row r="2417" spans="19:19" x14ac:dyDescent="0.2">
      <c r="S2417" s="106"/>
    </row>
    <row r="2418" spans="19:19" x14ac:dyDescent="0.2">
      <c r="S2418" s="106"/>
    </row>
    <row r="2419" spans="19:19" x14ac:dyDescent="0.2">
      <c r="S2419" s="106"/>
    </row>
    <row r="2420" spans="19:19" x14ac:dyDescent="0.2">
      <c r="S2420" s="106"/>
    </row>
    <row r="2421" spans="19:19" x14ac:dyDescent="0.2">
      <c r="S2421" s="106"/>
    </row>
    <row r="2422" spans="19:19" x14ac:dyDescent="0.2">
      <c r="S2422" s="106"/>
    </row>
    <row r="2423" spans="19:19" x14ac:dyDescent="0.2">
      <c r="S2423" s="106"/>
    </row>
    <row r="2424" spans="19:19" x14ac:dyDescent="0.2">
      <c r="S2424" s="106"/>
    </row>
    <row r="2425" spans="19:19" x14ac:dyDescent="0.2">
      <c r="S2425" s="106"/>
    </row>
    <row r="2426" spans="19:19" x14ac:dyDescent="0.2">
      <c r="S2426" s="106"/>
    </row>
    <row r="2427" spans="19:19" x14ac:dyDescent="0.2">
      <c r="S2427" s="106"/>
    </row>
    <row r="2428" spans="19:19" x14ac:dyDescent="0.2">
      <c r="S2428" s="106"/>
    </row>
    <row r="2429" spans="19:19" x14ac:dyDescent="0.2">
      <c r="S2429" s="106"/>
    </row>
    <row r="2430" spans="19:19" x14ac:dyDescent="0.2">
      <c r="S2430" s="106"/>
    </row>
    <row r="2431" spans="19:19" x14ac:dyDescent="0.2">
      <c r="S2431" s="106"/>
    </row>
    <row r="2432" spans="19:19" x14ac:dyDescent="0.2">
      <c r="S2432" s="106"/>
    </row>
    <row r="2433" spans="19:19" x14ac:dyDescent="0.2">
      <c r="S2433" s="106"/>
    </row>
    <row r="2434" spans="19:19" x14ac:dyDescent="0.2">
      <c r="S2434" s="106"/>
    </row>
    <row r="2435" spans="19:19" x14ac:dyDescent="0.2">
      <c r="S2435" s="106"/>
    </row>
    <row r="2436" spans="19:19" x14ac:dyDescent="0.2">
      <c r="S2436" s="106"/>
    </row>
    <row r="2437" spans="19:19" x14ac:dyDescent="0.2">
      <c r="S2437" s="106"/>
    </row>
    <row r="2438" spans="19:19" x14ac:dyDescent="0.2">
      <c r="S2438" s="106"/>
    </row>
    <row r="2439" spans="19:19" x14ac:dyDescent="0.2">
      <c r="S2439" s="106"/>
    </row>
    <row r="2440" spans="19:19" x14ac:dyDescent="0.2">
      <c r="S2440" s="106"/>
    </row>
    <row r="2441" spans="19:19" x14ac:dyDescent="0.2">
      <c r="S2441" s="106"/>
    </row>
    <row r="2442" spans="19:19" x14ac:dyDescent="0.2">
      <c r="S2442" s="106"/>
    </row>
    <row r="2443" spans="19:19" x14ac:dyDescent="0.2">
      <c r="S2443" s="106"/>
    </row>
    <row r="2444" spans="19:19" x14ac:dyDescent="0.2">
      <c r="S2444" s="106"/>
    </row>
    <row r="2445" spans="19:19" x14ac:dyDescent="0.2">
      <c r="S2445" s="106"/>
    </row>
    <row r="2446" spans="19:19" x14ac:dyDescent="0.2">
      <c r="S2446" s="106"/>
    </row>
    <row r="2447" spans="19:19" x14ac:dyDescent="0.2">
      <c r="S2447" s="106"/>
    </row>
    <row r="2448" spans="19:19" x14ac:dyDescent="0.2">
      <c r="S2448" s="106"/>
    </row>
    <row r="2449" spans="19:19" x14ac:dyDescent="0.2">
      <c r="S2449" s="106"/>
    </row>
    <row r="2450" spans="19:19" x14ac:dyDescent="0.2">
      <c r="S2450" s="106"/>
    </row>
    <row r="2451" spans="19:19" x14ac:dyDescent="0.2">
      <c r="S2451" s="106"/>
    </row>
    <row r="2452" spans="19:19" x14ac:dyDescent="0.2">
      <c r="S2452" s="106"/>
    </row>
    <row r="2453" spans="19:19" x14ac:dyDescent="0.2">
      <c r="S2453" s="106"/>
    </row>
    <row r="2454" spans="19:19" x14ac:dyDescent="0.2">
      <c r="S2454" s="106"/>
    </row>
    <row r="2455" spans="19:19" x14ac:dyDescent="0.2">
      <c r="S2455" s="106"/>
    </row>
    <row r="2456" spans="19:19" x14ac:dyDescent="0.2">
      <c r="S2456" s="106"/>
    </row>
  </sheetData>
  <mergeCells count="28">
    <mergeCell ref="A10:A12"/>
    <mergeCell ref="B10:B12"/>
    <mergeCell ref="C10:C12"/>
    <mergeCell ref="D10:D12"/>
    <mergeCell ref="E10:E12"/>
    <mergeCell ref="B1:D1"/>
    <mergeCell ref="AJ10:AL10"/>
    <mergeCell ref="AQ10:AS10"/>
    <mergeCell ref="I12:V12"/>
    <mergeCell ref="W12:AA12"/>
    <mergeCell ref="AJ12:AL12"/>
    <mergeCell ref="AQ12:AS12"/>
    <mergeCell ref="AE10:AG10"/>
    <mergeCell ref="I10:V10"/>
    <mergeCell ref="B7:F7"/>
    <mergeCell ref="B8:F8"/>
    <mergeCell ref="B4:F4"/>
    <mergeCell ref="B5:F5"/>
    <mergeCell ref="B6:F6"/>
    <mergeCell ref="B2:J2"/>
    <mergeCell ref="AM10:AP10"/>
    <mergeCell ref="C30:D30"/>
    <mergeCell ref="W10:AA10"/>
    <mergeCell ref="J9:K9"/>
    <mergeCell ref="W9:X9"/>
    <mergeCell ref="F10:F12"/>
    <mergeCell ref="G10:G12"/>
    <mergeCell ref="H10:H12"/>
  </mergeCells>
  <pageMargins left="0" right="0" top="0" bottom="0" header="0" footer="0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35"/>
  <sheetViews>
    <sheetView workbookViewId="0">
      <selection activeCell="W15" sqref="W15"/>
    </sheetView>
  </sheetViews>
  <sheetFormatPr defaultRowHeight="12.75" x14ac:dyDescent="0.2"/>
  <cols>
    <col min="1" max="1" width="3.42578125" customWidth="1"/>
    <col min="2" max="2" width="9.140625" hidden="1" customWidth="1"/>
    <col min="3" max="3" width="18.7109375" customWidth="1"/>
    <col min="4" max="4" width="12" customWidth="1"/>
    <col min="5" max="5" width="13.28515625" customWidth="1"/>
    <col min="6" max="6" width="16.85546875" hidden="1" customWidth="1"/>
    <col min="7" max="7" width="11.5703125" hidden="1" customWidth="1"/>
    <col min="8" max="8" width="12.28515625" customWidth="1"/>
    <col min="9" max="12" width="9.140625" hidden="1" customWidth="1"/>
    <col min="13" max="13" width="11.140625" customWidth="1"/>
    <col min="14" max="14" width="9.140625" hidden="1" customWidth="1"/>
    <col min="15" max="15" width="11.85546875" hidden="1" customWidth="1"/>
    <col min="16" max="16" width="9.140625" hidden="1" customWidth="1"/>
    <col min="17" max="17" width="8.7109375" customWidth="1"/>
    <col min="20" max="20" width="12" customWidth="1"/>
    <col min="21" max="21" width="11.42578125" customWidth="1"/>
  </cols>
  <sheetData>
    <row r="2" spans="3:21" x14ac:dyDescent="0.2">
      <c r="C2" s="144" t="s">
        <v>99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</row>
    <row r="4" spans="3:21" ht="12.75" customHeight="1" x14ac:dyDescent="0.2">
      <c r="C4" s="145"/>
      <c r="D4" s="142" t="s">
        <v>88</v>
      </c>
      <c r="E4" s="140" t="s">
        <v>100</v>
      </c>
      <c r="F4" s="140" t="s">
        <v>84</v>
      </c>
      <c r="G4" s="140" t="s">
        <v>85</v>
      </c>
      <c r="H4" s="142" t="s">
        <v>86</v>
      </c>
      <c r="I4" s="63"/>
      <c r="J4" s="63"/>
      <c r="K4" s="63"/>
      <c r="L4" s="63"/>
      <c r="M4" s="140" t="s">
        <v>89</v>
      </c>
      <c r="N4" s="145"/>
      <c r="O4" s="140" t="s">
        <v>90</v>
      </c>
      <c r="P4" s="145"/>
      <c r="Q4" s="147" t="s">
        <v>101</v>
      </c>
      <c r="R4" s="140" t="s">
        <v>102</v>
      </c>
      <c r="S4" s="140" t="s">
        <v>103</v>
      </c>
      <c r="T4" s="140" t="s">
        <v>104</v>
      </c>
      <c r="U4" s="142" t="s">
        <v>105</v>
      </c>
    </row>
    <row r="5" spans="3:21" ht="51.75" customHeight="1" x14ac:dyDescent="0.2">
      <c r="C5" s="146"/>
      <c r="D5" s="143"/>
      <c r="E5" s="141"/>
      <c r="F5" s="141"/>
      <c r="G5" s="141"/>
      <c r="H5" s="143"/>
      <c r="I5" s="63"/>
      <c r="J5" s="63"/>
      <c r="K5" s="63"/>
      <c r="L5" s="63"/>
      <c r="M5" s="141"/>
      <c r="N5" s="146"/>
      <c r="O5" s="141"/>
      <c r="P5" s="146"/>
      <c r="Q5" s="147"/>
      <c r="R5" s="141"/>
      <c r="S5" s="141"/>
      <c r="T5" s="141"/>
      <c r="U5" s="143"/>
    </row>
    <row r="6" spans="3:21" x14ac:dyDescent="0.2">
      <c r="C6" s="63" t="s">
        <v>81</v>
      </c>
      <c r="D6" s="67">
        <v>629.29999999999995</v>
      </c>
      <c r="E6" s="63">
        <v>595.5</v>
      </c>
      <c r="F6" s="63">
        <v>1300</v>
      </c>
      <c r="G6" s="63">
        <v>1834</v>
      </c>
      <c r="H6" s="67">
        <v>4455.6000000000004</v>
      </c>
      <c r="I6" s="63"/>
      <c r="J6" s="63"/>
      <c r="K6" s="63"/>
      <c r="L6" s="63"/>
      <c r="M6" s="63">
        <v>0</v>
      </c>
      <c r="N6" s="63"/>
      <c r="O6" s="63">
        <v>345</v>
      </c>
      <c r="P6" s="63"/>
      <c r="Q6" s="67">
        <v>2162.1</v>
      </c>
      <c r="R6" s="63">
        <v>151.1</v>
      </c>
      <c r="S6" s="63">
        <v>685.7</v>
      </c>
      <c r="T6" s="63">
        <v>232.4</v>
      </c>
      <c r="U6" s="67">
        <f>R6+S6+Q6+T6</f>
        <v>3231.3</v>
      </c>
    </row>
    <row r="7" spans="3:21" x14ac:dyDescent="0.2">
      <c r="C7" s="63" t="s">
        <v>82</v>
      </c>
      <c r="D7" s="67">
        <v>515.1</v>
      </c>
      <c r="E7" s="63">
        <v>487.5</v>
      </c>
      <c r="F7" s="63">
        <v>521.29999999999995</v>
      </c>
      <c r="G7" s="63">
        <v>50</v>
      </c>
      <c r="H7" s="67">
        <f t="shared" ref="H7:H18" si="0">F7+G7</f>
        <v>571.29999999999995</v>
      </c>
      <c r="I7" s="63"/>
      <c r="J7" s="63"/>
      <c r="K7" s="63"/>
      <c r="L7" s="63"/>
      <c r="M7" s="63">
        <v>56.2</v>
      </c>
      <c r="N7" s="63"/>
      <c r="O7" s="63">
        <v>282.39999999999998</v>
      </c>
      <c r="P7" s="63"/>
      <c r="Q7" s="67"/>
      <c r="R7" s="63">
        <v>50</v>
      </c>
      <c r="S7" s="63"/>
      <c r="T7" s="63"/>
      <c r="U7" s="67">
        <f t="shared" ref="U7:U18" si="1">R7+S7+Q7+T7</f>
        <v>50</v>
      </c>
    </row>
    <row r="8" spans="3:21" ht="15.75" x14ac:dyDescent="0.25">
      <c r="C8" s="16" t="s">
        <v>54</v>
      </c>
      <c r="D8" s="68">
        <v>201.3</v>
      </c>
      <c r="E8" s="63">
        <v>238.2</v>
      </c>
      <c r="F8" s="63">
        <v>507.7</v>
      </c>
      <c r="G8" s="63"/>
      <c r="H8" s="67">
        <f t="shared" si="0"/>
        <v>507.7</v>
      </c>
      <c r="I8" s="63"/>
      <c r="J8" s="63"/>
      <c r="K8" s="63"/>
      <c r="L8" s="63"/>
      <c r="M8" s="63">
        <v>306.39999999999998</v>
      </c>
      <c r="N8" s="63"/>
      <c r="O8" s="63">
        <v>137.9</v>
      </c>
      <c r="P8" s="63"/>
      <c r="Q8" s="67"/>
      <c r="R8" s="63"/>
      <c r="S8" s="63"/>
      <c r="T8" s="63"/>
      <c r="U8" s="67">
        <f t="shared" si="1"/>
        <v>0</v>
      </c>
    </row>
    <row r="9" spans="3:21" ht="15.75" x14ac:dyDescent="0.25">
      <c r="C9" s="16" t="s">
        <v>55</v>
      </c>
      <c r="D9" s="68">
        <v>201.3</v>
      </c>
      <c r="E9" s="63">
        <v>238.2</v>
      </c>
      <c r="F9" s="63">
        <v>507.7</v>
      </c>
      <c r="G9" s="63"/>
      <c r="H9" s="67">
        <f t="shared" si="0"/>
        <v>507.7</v>
      </c>
      <c r="I9" s="63"/>
      <c r="J9" s="63"/>
      <c r="K9" s="63"/>
      <c r="L9" s="63"/>
      <c r="M9" s="63">
        <v>306.39999999999998</v>
      </c>
      <c r="N9" s="63"/>
      <c r="O9" s="63">
        <v>137.9</v>
      </c>
      <c r="P9" s="63"/>
      <c r="Q9" s="67"/>
      <c r="R9" s="63"/>
      <c r="S9" s="63"/>
      <c r="T9" s="63"/>
      <c r="U9" s="67">
        <f t="shared" si="1"/>
        <v>0</v>
      </c>
    </row>
    <row r="10" spans="3:21" ht="15.75" x14ac:dyDescent="0.25">
      <c r="C10" s="16" t="s">
        <v>56</v>
      </c>
      <c r="D10" s="68">
        <v>253</v>
      </c>
      <c r="E10" s="63">
        <v>299.39999999999998</v>
      </c>
      <c r="F10" s="63">
        <v>638.5</v>
      </c>
      <c r="G10" s="63"/>
      <c r="H10" s="67">
        <v>638.79999999999995</v>
      </c>
      <c r="I10" s="63"/>
      <c r="J10" s="63"/>
      <c r="K10" s="63"/>
      <c r="L10" s="63"/>
      <c r="M10" s="63">
        <v>385.5</v>
      </c>
      <c r="N10" s="63"/>
      <c r="O10" s="63">
        <v>174.7</v>
      </c>
      <c r="P10" s="63"/>
      <c r="Q10" s="67"/>
      <c r="R10" s="63"/>
      <c r="S10" s="63">
        <v>638.79999999999995</v>
      </c>
      <c r="T10" s="63"/>
      <c r="U10" s="67">
        <f t="shared" si="1"/>
        <v>638.79999999999995</v>
      </c>
    </row>
    <row r="11" spans="3:21" ht="15.75" x14ac:dyDescent="0.25">
      <c r="C11" s="16" t="s">
        <v>57</v>
      </c>
      <c r="D11" s="68">
        <v>86.3</v>
      </c>
      <c r="E11" s="63">
        <v>102.1</v>
      </c>
      <c r="F11" s="63">
        <v>217.9</v>
      </c>
      <c r="G11" s="63"/>
      <c r="H11" s="67">
        <f t="shared" si="0"/>
        <v>217.9</v>
      </c>
      <c r="I11" s="63"/>
      <c r="J11" s="63"/>
      <c r="K11" s="63"/>
      <c r="L11" s="63"/>
      <c r="M11" s="63">
        <v>131.6</v>
      </c>
      <c r="N11" s="63"/>
      <c r="O11" s="63">
        <v>59.1</v>
      </c>
      <c r="P11" s="63"/>
      <c r="Q11" s="67"/>
      <c r="R11" s="63"/>
      <c r="S11" s="63"/>
      <c r="T11" s="63"/>
      <c r="U11" s="67">
        <f t="shared" si="1"/>
        <v>0</v>
      </c>
    </row>
    <row r="12" spans="3:21" ht="15.75" x14ac:dyDescent="0.25">
      <c r="C12" s="16" t="s">
        <v>58</v>
      </c>
      <c r="D12" s="68">
        <v>227.1</v>
      </c>
      <c r="E12" s="63">
        <v>268.7</v>
      </c>
      <c r="F12" s="63">
        <v>424.8</v>
      </c>
      <c r="G12" s="63"/>
      <c r="H12" s="67">
        <f t="shared" si="0"/>
        <v>424.8</v>
      </c>
      <c r="I12" s="63"/>
      <c r="J12" s="63"/>
      <c r="K12" s="63"/>
      <c r="L12" s="63"/>
      <c r="M12" s="63">
        <v>197.7</v>
      </c>
      <c r="N12" s="63"/>
      <c r="O12" s="63">
        <v>155.6</v>
      </c>
      <c r="P12" s="63"/>
      <c r="Q12" s="67"/>
      <c r="R12" s="63"/>
      <c r="S12" s="63">
        <v>370.6</v>
      </c>
      <c r="T12" s="63"/>
      <c r="U12" s="67">
        <f t="shared" si="1"/>
        <v>370.6</v>
      </c>
    </row>
    <row r="13" spans="3:21" ht="15.75" x14ac:dyDescent="0.25">
      <c r="C13" s="16" t="s">
        <v>65</v>
      </c>
      <c r="D13" s="68">
        <v>257.3</v>
      </c>
      <c r="E13" s="63">
        <v>304.5</v>
      </c>
      <c r="F13" s="63">
        <v>650.29999999999995</v>
      </c>
      <c r="G13" s="63"/>
      <c r="H13" s="67">
        <f t="shared" si="0"/>
        <v>650.29999999999995</v>
      </c>
      <c r="I13" s="63"/>
      <c r="J13" s="63"/>
      <c r="K13" s="63"/>
      <c r="L13" s="63"/>
      <c r="M13" s="63">
        <v>393</v>
      </c>
      <c r="N13" s="63"/>
      <c r="O13" s="63">
        <v>176.3</v>
      </c>
      <c r="P13" s="63"/>
      <c r="Q13" s="67"/>
      <c r="R13" s="63">
        <v>2.2000000000000002</v>
      </c>
      <c r="S13" s="63">
        <v>300</v>
      </c>
      <c r="T13" s="63"/>
      <c r="U13" s="67">
        <f t="shared" si="1"/>
        <v>302.2</v>
      </c>
    </row>
    <row r="14" spans="3:21" ht="15.75" x14ac:dyDescent="0.25">
      <c r="C14" s="16" t="s">
        <v>66</v>
      </c>
      <c r="D14" s="68">
        <v>192.6</v>
      </c>
      <c r="E14" s="63">
        <v>227.9</v>
      </c>
      <c r="F14" s="63">
        <v>486</v>
      </c>
      <c r="G14" s="63"/>
      <c r="H14" s="67">
        <f t="shared" si="0"/>
        <v>486</v>
      </c>
      <c r="I14" s="63"/>
      <c r="J14" s="63"/>
      <c r="K14" s="63"/>
      <c r="L14" s="63"/>
      <c r="M14" s="63">
        <v>293.39999999999998</v>
      </c>
      <c r="N14" s="63"/>
      <c r="O14" s="63">
        <v>131.9</v>
      </c>
      <c r="P14" s="63"/>
      <c r="Q14" s="67"/>
      <c r="R14" s="63">
        <v>93</v>
      </c>
      <c r="S14" s="63"/>
      <c r="T14" s="63"/>
      <c r="U14" s="67">
        <f t="shared" si="1"/>
        <v>93</v>
      </c>
    </row>
    <row r="15" spans="3:21" ht="15.75" x14ac:dyDescent="0.25">
      <c r="C15" s="16" t="s">
        <v>67</v>
      </c>
      <c r="D15" s="68">
        <v>333.5</v>
      </c>
      <c r="E15" s="63">
        <v>394.6</v>
      </c>
      <c r="F15" s="63">
        <v>832.7</v>
      </c>
      <c r="G15" s="63"/>
      <c r="H15" s="67">
        <f t="shared" si="0"/>
        <v>832.7</v>
      </c>
      <c r="I15" s="63"/>
      <c r="J15" s="63"/>
      <c r="K15" s="63"/>
      <c r="L15" s="63"/>
      <c r="M15" s="63">
        <v>499.2</v>
      </c>
      <c r="N15" s="63"/>
      <c r="O15" s="63">
        <v>228.4</v>
      </c>
      <c r="P15" s="63"/>
      <c r="Q15" s="67"/>
      <c r="R15" s="63">
        <v>27.4</v>
      </c>
      <c r="S15" s="63">
        <v>718.2</v>
      </c>
      <c r="T15" s="63"/>
      <c r="U15" s="67">
        <f t="shared" si="1"/>
        <v>745.6</v>
      </c>
    </row>
    <row r="16" spans="3:21" ht="31.5" x14ac:dyDescent="0.25">
      <c r="C16" s="37" t="s">
        <v>68</v>
      </c>
      <c r="D16" s="68">
        <v>240.1</v>
      </c>
      <c r="E16" s="63">
        <v>284.10000000000002</v>
      </c>
      <c r="F16" s="63">
        <v>606.70000000000005</v>
      </c>
      <c r="G16" s="63"/>
      <c r="H16" s="67">
        <f t="shared" si="0"/>
        <v>606.70000000000005</v>
      </c>
      <c r="I16" s="63"/>
      <c r="J16" s="63"/>
      <c r="K16" s="63"/>
      <c r="L16" s="63"/>
      <c r="M16" s="63">
        <v>366.6</v>
      </c>
      <c r="N16" s="63"/>
      <c r="O16" s="63">
        <v>164.4</v>
      </c>
      <c r="P16" s="63"/>
      <c r="Q16" s="67"/>
      <c r="R16" s="63">
        <v>2.6</v>
      </c>
      <c r="S16" s="63"/>
      <c r="T16" s="63"/>
      <c r="U16" s="67">
        <f t="shared" si="1"/>
        <v>2.6</v>
      </c>
    </row>
    <row r="17" spans="3:21" ht="31.5" x14ac:dyDescent="0.25">
      <c r="C17" s="37" t="s">
        <v>69</v>
      </c>
      <c r="D17" s="68">
        <v>329.2</v>
      </c>
      <c r="E17" s="63">
        <v>389.6</v>
      </c>
      <c r="F17" s="63">
        <v>831.2</v>
      </c>
      <c r="G17" s="63"/>
      <c r="H17" s="67">
        <f t="shared" si="0"/>
        <v>831.2</v>
      </c>
      <c r="I17" s="63"/>
      <c r="J17" s="63"/>
      <c r="K17" s="63"/>
      <c r="L17" s="63"/>
      <c r="M17" s="63">
        <v>502</v>
      </c>
      <c r="N17" s="63"/>
      <c r="O17" s="63">
        <v>225.5</v>
      </c>
      <c r="P17" s="63"/>
      <c r="Q17" s="67"/>
      <c r="R17" s="63"/>
      <c r="S17" s="63">
        <v>831.2</v>
      </c>
      <c r="T17" s="63"/>
      <c r="U17" s="67">
        <f t="shared" si="1"/>
        <v>831.2</v>
      </c>
    </row>
    <row r="18" spans="3:21" ht="15.75" x14ac:dyDescent="0.25">
      <c r="C18" s="16" t="s">
        <v>70</v>
      </c>
      <c r="D18" s="68">
        <v>300.39999999999998</v>
      </c>
      <c r="E18" s="63">
        <v>355.5</v>
      </c>
      <c r="F18" s="63"/>
      <c r="G18" s="63">
        <v>408</v>
      </c>
      <c r="H18" s="67">
        <f t="shared" si="0"/>
        <v>408</v>
      </c>
      <c r="I18" s="63"/>
      <c r="J18" s="63"/>
      <c r="K18" s="63"/>
      <c r="L18" s="63"/>
      <c r="M18" s="63">
        <v>107.6</v>
      </c>
      <c r="N18" s="63"/>
      <c r="O18" s="63">
        <v>205.8</v>
      </c>
      <c r="P18" s="63"/>
      <c r="Q18" s="67"/>
      <c r="R18" s="63">
        <v>14.5</v>
      </c>
      <c r="S18" s="63"/>
      <c r="T18" s="63"/>
      <c r="U18" s="67">
        <f t="shared" si="1"/>
        <v>14.5</v>
      </c>
    </row>
    <row r="19" spans="3:21" x14ac:dyDescent="0.2">
      <c r="C19" s="63" t="s">
        <v>83</v>
      </c>
      <c r="D19" s="69">
        <f>D6+D7+D8+D9+D10+D11+D12+D13+D14+D15+D16+D17+D18</f>
        <v>3766.5</v>
      </c>
      <c r="E19" s="64">
        <f t="shared" ref="E19:U19" si="2">E6+E7+E8+E9+E10+E11+E12+E13+E14+E15+E16+E17+E18</f>
        <v>4185.7999999999993</v>
      </c>
      <c r="F19" s="64">
        <f t="shared" si="2"/>
        <v>7524.7999999999993</v>
      </c>
      <c r="G19" s="64">
        <f t="shared" si="2"/>
        <v>2292</v>
      </c>
      <c r="H19" s="69">
        <f t="shared" si="2"/>
        <v>11138.700000000003</v>
      </c>
      <c r="I19" s="64">
        <f t="shared" si="2"/>
        <v>0</v>
      </c>
      <c r="J19" s="64">
        <f t="shared" si="2"/>
        <v>0</v>
      </c>
      <c r="K19" s="64">
        <f t="shared" si="2"/>
        <v>0</v>
      </c>
      <c r="L19" s="64">
        <f t="shared" si="2"/>
        <v>0</v>
      </c>
      <c r="M19" s="64">
        <f t="shared" si="2"/>
        <v>3545.5999999999995</v>
      </c>
      <c r="N19" s="64">
        <f t="shared" si="2"/>
        <v>0</v>
      </c>
      <c r="O19" s="64">
        <f t="shared" si="2"/>
        <v>2424.9</v>
      </c>
      <c r="P19" s="64">
        <f t="shared" si="2"/>
        <v>0</v>
      </c>
      <c r="Q19" s="69">
        <f t="shared" si="2"/>
        <v>2162.1</v>
      </c>
      <c r="R19" s="69">
        <f t="shared" si="2"/>
        <v>340.79999999999995</v>
      </c>
      <c r="S19" s="69">
        <f t="shared" si="2"/>
        <v>3544.5</v>
      </c>
      <c r="T19" s="69">
        <f t="shared" si="2"/>
        <v>232.4</v>
      </c>
      <c r="U19" s="69">
        <f t="shared" si="2"/>
        <v>6279.8000000000011</v>
      </c>
    </row>
    <row r="20" spans="3:21" x14ac:dyDescent="0.2">
      <c r="E20" s="71"/>
    </row>
    <row r="21" spans="3:21" ht="15.75" x14ac:dyDescent="0.25">
      <c r="D21" s="70">
        <v>2622.1</v>
      </c>
      <c r="E21">
        <v>3102.8</v>
      </c>
    </row>
    <row r="35" spans="13:13" x14ac:dyDescent="0.2">
      <c r="M35" t="s">
        <v>87</v>
      </c>
    </row>
  </sheetData>
  <mergeCells count="16">
    <mergeCell ref="R4:R5"/>
    <mergeCell ref="S4:S5"/>
    <mergeCell ref="T4:T5"/>
    <mergeCell ref="U4:U5"/>
    <mergeCell ref="C2:P2"/>
    <mergeCell ref="C4:C5"/>
    <mergeCell ref="D4:D5"/>
    <mergeCell ref="F4:F5"/>
    <mergeCell ref="G4:G5"/>
    <mergeCell ref="H4:H5"/>
    <mergeCell ref="E4:E5"/>
    <mergeCell ref="Q4:Q5"/>
    <mergeCell ref="M4:M5"/>
    <mergeCell ref="N4:N5"/>
    <mergeCell ref="O4:O5"/>
    <mergeCell ref="P4:P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7"/>
  <sheetViews>
    <sheetView workbookViewId="0">
      <selection activeCell="Q5" sqref="Q5"/>
    </sheetView>
  </sheetViews>
  <sheetFormatPr defaultRowHeight="18" x14ac:dyDescent="0.25"/>
  <cols>
    <col min="1" max="1" width="3.42578125" style="25" customWidth="1"/>
    <col min="2" max="2" width="9.140625" style="25" hidden="1" customWidth="1"/>
    <col min="3" max="3" width="32" style="25" customWidth="1"/>
    <col min="4" max="4" width="0.28515625" style="25" customWidth="1"/>
    <col min="5" max="5" width="8.42578125" style="25" hidden="1" customWidth="1"/>
    <col min="6" max="6" width="16.85546875" style="25" hidden="1" customWidth="1"/>
    <col min="7" max="7" width="11.5703125" style="25" hidden="1" customWidth="1"/>
    <col min="8" max="8" width="15.7109375" style="25" customWidth="1"/>
    <col min="9" max="12" width="9.140625" style="25" hidden="1" customWidth="1"/>
    <col min="13" max="13" width="17.140625" style="25" customWidth="1"/>
    <col min="14" max="14" width="13.140625" style="25" customWidth="1"/>
    <col min="15" max="15" width="11.85546875" style="25" hidden="1" customWidth="1"/>
    <col min="16" max="16" width="9.140625" style="25" hidden="1" customWidth="1"/>
    <col min="17" max="16384" width="9.140625" style="25"/>
  </cols>
  <sheetData>
    <row r="2" spans="3:16" x14ac:dyDescent="0.25">
      <c r="C2" s="150" t="s">
        <v>94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pans="3:16" ht="30" customHeight="1" x14ac:dyDescent="0.25">
      <c r="N3" s="25" t="s">
        <v>98</v>
      </c>
    </row>
    <row r="4" spans="3:16" x14ac:dyDescent="0.25">
      <c r="C4" s="148"/>
      <c r="D4" s="151" t="s">
        <v>88</v>
      </c>
      <c r="E4" s="148"/>
      <c r="F4" s="151" t="s">
        <v>84</v>
      </c>
      <c r="G4" s="151" t="s">
        <v>85</v>
      </c>
      <c r="H4" s="151" t="s">
        <v>91</v>
      </c>
      <c r="I4" s="38"/>
      <c r="J4" s="38"/>
      <c r="K4" s="38"/>
      <c r="L4" s="38"/>
      <c r="M4" s="151" t="s">
        <v>92</v>
      </c>
      <c r="N4" s="151" t="s">
        <v>93</v>
      </c>
      <c r="O4" s="151"/>
      <c r="P4" s="148"/>
    </row>
    <row r="5" spans="3:16" ht="51.75" customHeight="1" x14ac:dyDescent="0.25">
      <c r="C5" s="149"/>
      <c r="D5" s="152"/>
      <c r="E5" s="149"/>
      <c r="F5" s="152"/>
      <c r="G5" s="152"/>
      <c r="H5" s="152"/>
      <c r="I5" s="38"/>
      <c r="J5" s="38"/>
      <c r="K5" s="38"/>
      <c r="L5" s="38"/>
      <c r="M5" s="152"/>
      <c r="N5" s="152"/>
      <c r="O5" s="152"/>
      <c r="P5" s="149"/>
    </row>
    <row r="6" spans="3:16" hidden="1" x14ac:dyDescent="0.25">
      <c r="C6" s="38" t="s">
        <v>81</v>
      </c>
      <c r="D6" s="38"/>
      <c r="E6" s="38"/>
      <c r="F6" s="38">
        <v>1300</v>
      </c>
      <c r="G6" s="38">
        <v>1834</v>
      </c>
      <c r="H6" s="38"/>
      <c r="I6" s="38"/>
      <c r="J6" s="38"/>
      <c r="K6" s="38"/>
      <c r="L6" s="38"/>
      <c r="M6" s="38"/>
      <c r="N6" s="38"/>
      <c r="O6" s="38"/>
      <c r="P6" s="38"/>
    </row>
    <row r="7" spans="3:16" hidden="1" x14ac:dyDescent="0.25">
      <c r="C7" s="38" t="s">
        <v>82</v>
      </c>
      <c r="D7" s="38"/>
      <c r="E7" s="38"/>
      <c r="F7" s="38">
        <v>521.29999999999995</v>
      </c>
      <c r="G7" s="38">
        <v>50</v>
      </c>
      <c r="H7" s="38"/>
      <c r="I7" s="38"/>
      <c r="J7" s="38"/>
      <c r="K7" s="38"/>
      <c r="L7" s="38"/>
      <c r="M7" s="38"/>
      <c r="N7" s="38"/>
      <c r="O7" s="38"/>
      <c r="P7" s="38"/>
    </row>
    <row r="8" spans="3:16" ht="18.75" x14ac:dyDescent="0.3">
      <c r="C8" s="29" t="s">
        <v>54</v>
      </c>
      <c r="D8" s="53"/>
      <c r="E8" s="38"/>
      <c r="F8" s="38">
        <v>507.7</v>
      </c>
      <c r="G8" s="38"/>
      <c r="H8" s="38">
        <v>343.6</v>
      </c>
      <c r="I8" s="38"/>
      <c r="J8" s="38"/>
      <c r="K8" s="38"/>
      <c r="L8" s="38"/>
      <c r="M8" s="38">
        <v>306.39999999999998</v>
      </c>
      <c r="N8" s="38">
        <v>37.200000000000003</v>
      </c>
      <c r="O8" s="38"/>
      <c r="P8" s="38"/>
    </row>
    <row r="9" spans="3:16" ht="15" customHeight="1" x14ac:dyDescent="0.3">
      <c r="C9" s="29" t="s">
        <v>55</v>
      </c>
      <c r="D9" s="53"/>
      <c r="E9" s="38"/>
      <c r="F9" s="38">
        <v>507.7</v>
      </c>
      <c r="G9" s="38"/>
      <c r="H9" s="38">
        <v>308</v>
      </c>
      <c r="I9" s="38"/>
      <c r="J9" s="38"/>
      <c r="K9" s="38"/>
      <c r="L9" s="38"/>
      <c r="M9" s="38">
        <v>306.39999999999998</v>
      </c>
      <c r="N9" s="38">
        <v>1.6</v>
      </c>
      <c r="O9" s="38"/>
      <c r="P9" s="38"/>
    </row>
    <row r="10" spans="3:16" ht="18.75" hidden="1" x14ac:dyDescent="0.3">
      <c r="C10" s="29" t="s">
        <v>56</v>
      </c>
      <c r="D10" s="53"/>
      <c r="E10" s="38"/>
      <c r="F10" s="38">
        <v>638.5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3:16" ht="18.75" x14ac:dyDescent="0.3">
      <c r="C11" s="29" t="s">
        <v>57</v>
      </c>
      <c r="D11" s="53"/>
      <c r="E11" s="38"/>
      <c r="F11" s="38">
        <v>217.9</v>
      </c>
      <c r="G11" s="38"/>
      <c r="H11" s="38">
        <v>142.80000000000001</v>
      </c>
      <c r="I11" s="38"/>
      <c r="J11" s="38"/>
      <c r="K11" s="38"/>
      <c r="L11" s="38"/>
      <c r="M11" s="38">
        <v>131.6</v>
      </c>
      <c r="N11" s="38">
        <v>11.2</v>
      </c>
      <c r="O11" s="38"/>
      <c r="P11" s="38"/>
    </row>
    <row r="12" spans="3:16" ht="18.75" x14ac:dyDescent="0.3">
      <c r="C12" s="29" t="s">
        <v>58</v>
      </c>
      <c r="D12" s="53"/>
      <c r="E12" s="38"/>
      <c r="F12" s="38">
        <v>424.8</v>
      </c>
      <c r="G12" s="38"/>
      <c r="H12" s="38">
        <v>211.1</v>
      </c>
      <c r="I12" s="38"/>
      <c r="J12" s="38"/>
      <c r="K12" s="38"/>
      <c r="L12" s="38"/>
      <c r="M12" s="38">
        <v>161.1</v>
      </c>
      <c r="N12" s="38">
        <v>50</v>
      </c>
      <c r="O12" s="38"/>
      <c r="P12" s="38"/>
    </row>
    <row r="13" spans="3:16" ht="18.75" x14ac:dyDescent="0.3">
      <c r="C13" s="29" t="s">
        <v>65</v>
      </c>
      <c r="D13" s="53"/>
      <c r="E13" s="38"/>
      <c r="F13" s="38">
        <v>650.29999999999995</v>
      </c>
      <c r="G13" s="38"/>
      <c r="H13" s="38">
        <v>401.7</v>
      </c>
      <c r="I13" s="38"/>
      <c r="J13" s="38"/>
      <c r="K13" s="38"/>
      <c r="L13" s="38"/>
      <c r="M13" s="38">
        <v>393</v>
      </c>
      <c r="N13" s="38">
        <v>8.6999999999999993</v>
      </c>
      <c r="O13" s="38"/>
      <c r="P13" s="38"/>
    </row>
    <row r="14" spans="3:16" ht="18.75" hidden="1" x14ac:dyDescent="0.3">
      <c r="C14" s="29"/>
      <c r="D14" s="53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</row>
    <row r="15" spans="3:16" ht="15" customHeight="1" x14ac:dyDescent="0.3">
      <c r="C15" s="29" t="s">
        <v>67</v>
      </c>
      <c r="D15" s="53"/>
      <c r="E15" s="38"/>
      <c r="F15" s="38">
        <v>832.7</v>
      </c>
      <c r="G15" s="38"/>
      <c r="H15" s="38">
        <v>405.4</v>
      </c>
      <c r="I15" s="38"/>
      <c r="J15" s="38"/>
      <c r="K15" s="38"/>
      <c r="L15" s="38"/>
      <c r="M15" s="38">
        <v>405.4</v>
      </c>
      <c r="N15" s="38">
        <v>0</v>
      </c>
      <c r="O15" s="38"/>
      <c r="P15" s="38"/>
    </row>
    <row r="16" spans="3:16" ht="18.75" hidden="1" x14ac:dyDescent="0.3">
      <c r="C16" s="65"/>
      <c r="D16" s="53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</row>
    <row r="17" spans="3:16" ht="18.75" hidden="1" x14ac:dyDescent="0.3">
      <c r="C17" s="65"/>
      <c r="D17" s="53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</row>
    <row r="18" spans="3:16" ht="18.75" x14ac:dyDescent="0.3">
      <c r="C18" s="29" t="s">
        <v>70</v>
      </c>
      <c r="D18" s="53"/>
      <c r="E18" s="38"/>
      <c r="F18" s="38"/>
      <c r="G18" s="38">
        <v>408</v>
      </c>
      <c r="H18" s="38">
        <v>24.1</v>
      </c>
      <c r="I18" s="38"/>
      <c r="J18" s="38"/>
      <c r="K18" s="38"/>
      <c r="L18" s="38"/>
      <c r="M18" s="38">
        <v>24.1</v>
      </c>
      <c r="N18" s="38">
        <v>0</v>
      </c>
      <c r="O18" s="38"/>
      <c r="P18" s="38"/>
    </row>
    <row r="19" spans="3:16" x14ac:dyDescent="0.25">
      <c r="C19" s="38" t="s">
        <v>83</v>
      </c>
      <c r="D19" s="66">
        <f>D6+D7+D8+D9+D10+D11+D12+D13+D14+D15+D16+D17+D18</f>
        <v>0</v>
      </c>
      <c r="E19" s="66">
        <f t="shared" ref="E19:P19" si="0">E6+E7+E8+E9+E10+E11+E12+E13+E14+E15+E16+E17+E18</f>
        <v>0</v>
      </c>
      <c r="F19" s="66">
        <f t="shared" si="0"/>
        <v>5600.9</v>
      </c>
      <c r="G19" s="66">
        <f t="shared" si="0"/>
        <v>2292</v>
      </c>
      <c r="H19" s="66">
        <f t="shared" si="0"/>
        <v>1836.6999999999998</v>
      </c>
      <c r="I19" s="66">
        <f t="shared" si="0"/>
        <v>0</v>
      </c>
      <c r="J19" s="66">
        <f t="shared" si="0"/>
        <v>0</v>
      </c>
      <c r="K19" s="66">
        <f t="shared" si="0"/>
        <v>0</v>
      </c>
      <c r="L19" s="66">
        <f t="shared" si="0"/>
        <v>0</v>
      </c>
      <c r="M19" s="66">
        <f t="shared" si="0"/>
        <v>1728</v>
      </c>
      <c r="N19" s="66">
        <f t="shared" si="0"/>
        <v>108.7</v>
      </c>
      <c r="O19" s="66"/>
      <c r="P19" s="66">
        <f t="shared" si="0"/>
        <v>0</v>
      </c>
    </row>
    <row r="26" spans="3:16" x14ac:dyDescent="0.25">
      <c r="C26" s="25" t="s">
        <v>95</v>
      </c>
    </row>
    <row r="27" spans="3:16" x14ac:dyDescent="0.25">
      <c r="C27" s="25" t="s">
        <v>96</v>
      </c>
      <c r="M27" s="25" t="s">
        <v>97</v>
      </c>
    </row>
  </sheetData>
  <mergeCells count="11">
    <mergeCell ref="P4:P5"/>
    <mergeCell ref="C2:P2"/>
    <mergeCell ref="C4:C5"/>
    <mergeCell ref="D4:D5"/>
    <mergeCell ref="E4:E5"/>
    <mergeCell ref="F4:F5"/>
    <mergeCell ref="G4:G5"/>
    <mergeCell ref="H4:H5"/>
    <mergeCell ref="M4:M5"/>
    <mergeCell ref="N4:N5"/>
    <mergeCell ref="O4:O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5" workbookViewId="0">
      <selection activeCell="G3" sqref="G3"/>
    </sheetView>
  </sheetViews>
  <sheetFormatPr defaultRowHeight="12.75" x14ac:dyDescent="0.2"/>
  <cols>
    <col min="1" max="1" width="7.140625" style="3" customWidth="1"/>
    <col min="2" max="2" width="18.5703125" style="3" customWidth="1"/>
    <col min="3" max="3" width="14.28515625" style="3" customWidth="1"/>
    <col min="4" max="4" width="12" style="3" customWidth="1"/>
    <col min="5" max="5" width="3.7109375" style="3" customWidth="1"/>
    <col min="6" max="6" width="15.28515625" style="3" customWidth="1"/>
    <col min="7" max="7" width="15.5703125" style="3" customWidth="1"/>
    <col min="8" max="16384" width="9.140625" style="1"/>
  </cols>
  <sheetData>
    <row r="1" spans="1:7" ht="120.75" customHeight="1" x14ac:dyDescent="0.2">
      <c r="A1" s="153" t="s">
        <v>45</v>
      </c>
      <c r="B1" s="153"/>
      <c r="C1" s="153"/>
      <c r="D1" s="153"/>
      <c r="E1" s="153"/>
      <c r="F1" s="153"/>
      <c r="G1" s="153"/>
    </row>
    <row r="2" spans="1:7" ht="15.75" x14ac:dyDescent="0.2">
      <c r="A2" s="76"/>
      <c r="B2" s="77"/>
      <c r="C2" s="76"/>
      <c r="D2" s="76"/>
      <c r="E2" s="76"/>
      <c r="F2" s="76"/>
      <c r="G2" s="76"/>
    </row>
    <row r="3" spans="1:7" s="9" customFormat="1" ht="90.75" customHeight="1" x14ac:dyDescent="0.2">
      <c r="A3" s="75" t="s">
        <v>1</v>
      </c>
      <c r="B3" s="75" t="s">
        <v>0</v>
      </c>
      <c r="C3" s="75" t="s">
        <v>108</v>
      </c>
      <c r="D3" s="75" t="s">
        <v>109</v>
      </c>
      <c r="E3" s="75" t="s">
        <v>110</v>
      </c>
      <c r="F3" s="75" t="s">
        <v>111</v>
      </c>
      <c r="G3" s="75" t="s">
        <v>112</v>
      </c>
    </row>
    <row r="4" spans="1:7" ht="17.25" customHeight="1" x14ac:dyDescent="0.25">
      <c r="A4" s="14">
        <v>20</v>
      </c>
      <c r="B4" s="34" t="s">
        <v>48</v>
      </c>
      <c r="C4" s="12">
        <f t="shared" ref="C4:D4" si="0">SUM(C5:C21)</f>
        <v>4365675</v>
      </c>
      <c r="D4" s="12">
        <f t="shared" si="0"/>
        <v>0</v>
      </c>
      <c r="E4" s="12">
        <f>SUM(E5:E21)</f>
        <v>0</v>
      </c>
      <c r="F4" s="12">
        <f t="shared" ref="F4:G4" si="1">SUM(F5:F21)</f>
        <v>4365675</v>
      </c>
      <c r="G4" s="78">
        <f t="shared" si="1"/>
        <v>182.40000000000003</v>
      </c>
    </row>
    <row r="5" spans="1:7" s="6" customFormat="1" ht="15.75" x14ac:dyDescent="0.25">
      <c r="A5" s="15" t="s">
        <v>49</v>
      </c>
      <c r="B5" s="16" t="s">
        <v>54</v>
      </c>
      <c r="C5" s="79">
        <f>SUM(D5:F5)</f>
        <v>335085</v>
      </c>
      <c r="D5" s="16"/>
      <c r="E5" s="80"/>
      <c r="F5" s="80">
        <f t="shared" ref="F5:F14" si="2">ROUND(4365675/182.4*G5,0)</f>
        <v>335085</v>
      </c>
      <c r="G5" s="81">
        <v>14</v>
      </c>
    </row>
    <row r="6" spans="1:7" s="6" customFormat="1" ht="15.75" x14ac:dyDescent="0.25">
      <c r="A6" s="15" t="s">
        <v>50</v>
      </c>
      <c r="B6" s="16" t="s">
        <v>55</v>
      </c>
      <c r="C6" s="79">
        <f t="shared" ref="C6:C15" si="3">SUM(D6:F6)</f>
        <v>335085</v>
      </c>
      <c r="D6" s="80"/>
      <c r="E6" s="80"/>
      <c r="F6" s="80">
        <f t="shared" si="2"/>
        <v>335085</v>
      </c>
      <c r="G6" s="81">
        <v>14</v>
      </c>
    </row>
    <row r="7" spans="1:7" s="6" customFormat="1" ht="15.75" x14ac:dyDescent="0.25">
      <c r="A7" s="15" t="s">
        <v>51</v>
      </c>
      <c r="B7" s="16" t="s">
        <v>56</v>
      </c>
      <c r="C7" s="79">
        <f t="shared" si="3"/>
        <v>421249</v>
      </c>
      <c r="D7" s="80"/>
      <c r="E7" s="80"/>
      <c r="F7" s="80">
        <f t="shared" si="2"/>
        <v>421249</v>
      </c>
      <c r="G7" s="81">
        <v>17.600000000000001</v>
      </c>
    </row>
    <row r="8" spans="1:7" s="6" customFormat="1" ht="15.75" x14ac:dyDescent="0.25">
      <c r="A8" s="15" t="s">
        <v>52</v>
      </c>
      <c r="B8" s="16" t="s">
        <v>57</v>
      </c>
      <c r="C8" s="79">
        <f t="shared" si="3"/>
        <v>143608</v>
      </c>
      <c r="D8" s="80"/>
      <c r="E8" s="80"/>
      <c r="F8" s="80">
        <f t="shared" si="2"/>
        <v>143608</v>
      </c>
      <c r="G8" s="81">
        <v>6</v>
      </c>
    </row>
    <row r="9" spans="1:7" s="6" customFormat="1" ht="15.75" x14ac:dyDescent="0.25">
      <c r="A9" s="15" t="s">
        <v>53</v>
      </c>
      <c r="B9" s="16" t="s">
        <v>58</v>
      </c>
      <c r="C9" s="79">
        <f t="shared" si="3"/>
        <v>378167</v>
      </c>
      <c r="D9" s="80"/>
      <c r="E9" s="80"/>
      <c r="F9" s="80">
        <f t="shared" si="2"/>
        <v>378167</v>
      </c>
      <c r="G9" s="81">
        <v>15.8</v>
      </c>
    </row>
    <row r="10" spans="1:7" s="6" customFormat="1" ht="15.75" x14ac:dyDescent="0.25">
      <c r="A10" s="15" t="s">
        <v>59</v>
      </c>
      <c r="B10" s="16" t="s">
        <v>65</v>
      </c>
      <c r="C10" s="79">
        <f t="shared" si="3"/>
        <v>428430</v>
      </c>
      <c r="D10" s="80"/>
      <c r="E10" s="80"/>
      <c r="F10" s="80">
        <f t="shared" si="2"/>
        <v>428430</v>
      </c>
      <c r="G10" s="81">
        <v>17.899999999999999</v>
      </c>
    </row>
    <row r="11" spans="1:7" s="6" customFormat="1" ht="15.75" x14ac:dyDescent="0.25">
      <c r="A11" s="15" t="s">
        <v>60</v>
      </c>
      <c r="B11" s="16" t="s">
        <v>66</v>
      </c>
      <c r="C11" s="79">
        <f t="shared" si="3"/>
        <v>320724</v>
      </c>
      <c r="D11" s="80"/>
      <c r="E11" s="80"/>
      <c r="F11" s="80">
        <f t="shared" si="2"/>
        <v>320724</v>
      </c>
      <c r="G11" s="81">
        <v>13.4</v>
      </c>
    </row>
    <row r="12" spans="1:7" s="6" customFormat="1" ht="15.75" x14ac:dyDescent="0.25">
      <c r="A12" s="15" t="s">
        <v>61</v>
      </c>
      <c r="B12" s="16" t="s">
        <v>67</v>
      </c>
      <c r="C12" s="79">
        <f t="shared" si="3"/>
        <v>555283</v>
      </c>
      <c r="D12" s="80"/>
      <c r="E12" s="80"/>
      <c r="F12" s="80">
        <f t="shared" si="2"/>
        <v>555283</v>
      </c>
      <c r="G12" s="81">
        <v>23.2</v>
      </c>
    </row>
    <row r="13" spans="1:7" s="6" customFormat="1" ht="31.5" x14ac:dyDescent="0.25">
      <c r="A13" s="15" t="s">
        <v>62</v>
      </c>
      <c r="B13" s="37" t="s">
        <v>68</v>
      </c>
      <c r="C13" s="79">
        <f t="shared" si="3"/>
        <v>399708</v>
      </c>
      <c r="D13" s="80"/>
      <c r="E13" s="80"/>
      <c r="F13" s="80">
        <f t="shared" si="2"/>
        <v>399708</v>
      </c>
      <c r="G13" s="81">
        <v>16.7</v>
      </c>
    </row>
    <row r="14" spans="1:7" s="6" customFormat="1" ht="31.5" x14ac:dyDescent="0.25">
      <c r="A14" s="15" t="s">
        <v>63</v>
      </c>
      <c r="B14" s="37" t="s">
        <v>69</v>
      </c>
      <c r="C14" s="79">
        <f t="shared" si="3"/>
        <v>548103</v>
      </c>
      <c r="D14" s="80"/>
      <c r="E14" s="80"/>
      <c r="F14" s="80">
        <f t="shared" si="2"/>
        <v>548103</v>
      </c>
      <c r="G14" s="81">
        <v>22.9</v>
      </c>
    </row>
    <row r="15" spans="1:7" s="6" customFormat="1" ht="15.75" x14ac:dyDescent="0.25">
      <c r="A15" s="15" t="s">
        <v>64</v>
      </c>
      <c r="B15" s="16" t="s">
        <v>70</v>
      </c>
      <c r="C15" s="79">
        <f t="shared" si="3"/>
        <v>500233</v>
      </c>
      <c r="D15" s="80"/>
      <c r="E15" s="80"/>
      <c r="F15" s="80">
        <v>500233</v>
      </c>
      <c r="G15" s="81">
        <v>20.9</v>
      </c>
    </row>
    <row r="16" spans="1:7" s="6" customFormat="1" ht="15.75" x14ac:dyDescent="0.25">
      <c r="A16" s="15"/>
      <c r="B16" s="16"/>
      <c r="C16" s="79"/>
      <c r="D16" s="80"/>
      <c r="E16" s="80"/>
      <c r="F16" s="80"/>
      <c r="G16" s="81"/>
    </row>
    <row r="17" spans="1:7" s="6" customFormat="1" ht="15.75" x14ac:dyDescent="0.25">
      <c r="A17" s="15"/>
      <c r="B17" s="16"/>
      <c r="C17" s="79"/>
      <c r="D17" s="80"/>
      <c r="E17" s="80"/>
      <c r="F17" s="80"/>
      <c r="G17" s="81"/>
    </row>
    <row r="18" spans="1:7" s="6" customFormat="1" ht="15.75" x14ac:dyDescent="0.25">
      <c r="A18" s="15"/>
      <c r="B18" s="16"/>
      <c r="C18" s="79"/>
      <c r="D18" s="80"/>
      <c r="E18" s="80"/>
      <c r="F18" s="80"/>
      <c r="G18" s="81"/>
    </row>
    <row r="19" spans="1:7" s="6" customFormat="1" ht="15.75" x14ac:dyDescent="0.25">
      <c r="A19" s="15"/>
      <c r="B19" s="16"/>
      <c r="C19" s="79"/>
      <c r="D19" s="80"/>
      <c r="E19" s="80"/>
      <c r="F19" s="80"/>
      <c r="G19" s="81"/>
    </row>
    <row r="20" spans="1:7" s="6" customFormat="1" ht="15.75" x14ac:dyDescent="0.25">
      <c r="A20" s="15"/>
      <c r="B20" s="16"/>
      <c r="C20" s="79"/>
      <c r="D20" s="80"/>
      <c r="E20" s="80"/>
      <c r="F20" s="80"/>
      <c r="G20" s="81"/>
    </row>
    <row r="21" spans="1:7" s="6" customFormat="1" ht="15.75" x14ac:dyDescent="0.25">
      <c r="A21" s="15"/>
      <c r="B21" s="16"/>
      <c r="C21" s="79"/>
      <c r="D21" s="80"/>
      <c r="E21" s="80"/>
      <c r="F21" s="80"/>
      <c r="G21" s="81"/>
    </row>
    <row r="23" spans="1:7" x14ac:dyDescent="0.2">
      <c r="G23" s="82"/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N19"/>
  <sheetViews>
    <sheetView workbookViewId="0">
      <selection activeCell="Q17" sqref="Q17"/>
    </sheetView>
  </sheetViews>
  <sheetFormatPr defaultRowHeight="12.75" x14ac:dyDescent="0.2"/>
  <cols>
    <col min="3" max="3" width="26.42578125" customWidth="1"/>
    <col min="4" max="4" width="11" customWidth="1"/>
    <col min="5" max="5" width="18.42578125" customWidth="1"/>
    <col min="6" max="6" width="0.42578125" hidden="1" customWidth="1"/>
    <col min="7" max="14" width="9.140625" hidden="1" customWidth="1"/>
  </cols>
  <sheetData>
    <row r="5" spans="3:14" ht="54" customHeight="1" x14ac:dyDescent="0.2">
      <c r="C5" s="88" t="s">
        <v>119</v>
      </c>
      <c r="D5" s="89" t="s">
        <v>121</v>
      </c>
      <c r="E5" s="89" t="s">
        <v>120</v>
      </c>
      <c r="F5" s="63"/>
      <c r="G5" s="63"/>
      <c r="H5" s="63"/>
      <c r="I5" s="63"/>
      <c r="J5" s="63"/>
      <c r="K5" s="63"/>
      <c r="L5" s="63"/>
      <c r="M5" s="63"/>
      <c r="N5" s="63"/>
    </row>
    <row r="6" spans="3:14" ht="18" x14ac:dyDescent="0.25">
      <c r="C6" s="38" t="s">
        <v>81</v>
      </c>
      <c r="D6" s="38" t="s">
        <v>122</v>
      </c>
      <c r="E6" s="90" t="s">
        <v>124</v>
      </c>
      <c r="F6" s="63"/>
      <c r="G6" s="63"/>
      <c r="H6" s="63"/>
      <c r="I6" s="63"/>
      <c r="J6" s="63"/>
      <c r="K6" s="63"/>
      <c r="L6" s="63"/>
      <c r="M6" s="63"/>
      <c r="N6" s="63"/>
    </row>
    <row r="7" spans="3:14" ht="18" x14ac:dyDescent="0.25">
      <c r="C7" s="38" t="s">
        <v>82</v>
      </c>
      <c r="D7" s="38" t="s">
        <v>123</v>
      </c>
      <c r="E7" s="90" t="s">
        <v>125</v>
      </c>
      <c r="F7" s="63"/>
      <c r="G7" s="63"/>
      <c r="H7" s="63"/>
      <c r="I7" s="63"/>
      <c r="J7" s="63"/>
      <c r="K7" s="63"/>
      <c r="L7" s="63"/>
      <c r="M7" s="63"/>
      <c r="N7" s="63"/>
    </row>
    <row r="8" spans="3:14" ht="18.75" x14ac:dyDescent="0.25">
      <c r="C8" s="29" t="s">
        <v>54</v>
      </c>
      <c r="D8" s="38" t="s">
        <v>123</v>
      </c>
      <c r="E8" s="90" t="s">
        <v>126</v>
      </c>
      <c r="F8" s="63"/>
      <c r="G8" s="63"/>
      <c r="H8" s="63"/>
      <c r="I8" s="63"/>
      <c r="J8" s="63"/>
      <c r="K8" s="63"/>
      <c r="L8" s="63"/>
      <c r="M8" s="63"/>
      <c r="N8" s="63"/>
    </row>
    <row r="9" spans="3:14" ht="18.75" x14ac:dyDescent="0.25">
      <c r="C9" s="29" t="s">
        <v>55</v>
      </c>
      <c r="D9" s="38" t="s">
        <v>123</v>
      </c>
      <c r="E9" s="90" t="s">
        <v>126</v>
      </c>
      <c r="F9" s="63"/>
      <c r="G9" s="63"/>
      <c r="H9" s="63"/>
      <c r="I9" s="63"/>
      <c r="J9" s="63"/>
      <c r="K9" s="63"/>
      <c r="L9" s="63"/>
      <c r="M9" s="63"/>
      <c r="N9" s="63"/>
    </row>
    <row r="10" spans="3:14" ht="18.75" x14ac:dyDescent="0.25">
      <c r="C10" s="29" t="s">
        <v>56</v>
      </c>
      <c r="D10" s="38" t="s">
        <v>123</v>
      </c>
      <c r="E10" s="90" t="s">
        <v>127</v>
      </c>
      <c r="F10" s="63"/>
      <c r="G10" s="63"/>
      <c r="H10" s="63"/>
      <c r="I10" s="63"/>
      <c r="J10" s="63"/>
      <c r="K10" s="63"/>
      <c r="L10" s="63"/>
      <c r="M10" s="63"/>
      <c r="N10" s="63"/>
    </row>
    <row r="11" spans="3:14" ht="18.75" x14ac:dyDescent="0.25">
      <c r="C11" s="29" t="s">
        <v>57</v>
      </c>
      <c r="D11" s="38" t="s">
        <v>123</v>
      </c>
      <c r="E11" s="90" t="s">
        <v>128</v>
      </c>
      <c r="F11" s="63"/>
      <c r="G11" s="63"/>
      <c r="H11" s="63"/>
      <c r="I11" s="63"/>
      <c r="J11" s="63"/>
      <c r="K11" s="63"/>
      <c r="L11" s="63"/>
      <c r="M11" s="63"/>
      <c r="N11" s="63"/>
    </row>
    <row r="12" spans="3:14" ht="18.75" x14ac:dyDescent="0.25">
      <c r="C12" s="29" t="s">
        <v>58</v>
      </c>
      <c r="D12" s="38" t="s">
        <v>123</v>
      </c>
      <c r="E12" s="90" t="s">
        <v>129</v>
      </c>
      <c r="F12" s="63"/>
      <c r="G12" s="63"/>
      <c r="H12" s="63"/>
      <c r="I12" s="63"/>
      <c r="J12" s="63"/>
      <c r="K12" s="63"/>
      <c r="L12" s="63"/>
      <c r="M12" s="63"/>
      <c r="N12" s="63"/>
    </row>
    <row r="13" spans="3:14" ht="18.75" x14ac:dyDescent="0.25">
      <c r="C13" s="29" t="s">
        <v>65</v>
      </c>
      <c r="D13" s="38" t="s">
        <v>123</v>
      </c>
      <c r="E13" s="90" t="s">
        <v>130</v>
      </c>
      <c r="F13" s="63"/>
      <c r="G13" s="63"/>
      <c r="H13" s="63"/>
      <c r="I13" s="63"/>
      <c r="J13" s="63"/>
      <c r="K13" s="63"/>
      <c r="L13" s="63"/>
      <c r="M13" s="63"/>
      <c r="N13" s="63"/>
    </row>
    <row r="14" spans="3:14" ht="18.75" x14ac:dyDescent="0.25">
      <c r="C14" s="29" t="s">
        <v>66</v>
      </c>
      <c r="D14" s="38" t="s">
        <v>123</v>
      </c>
      <c r="E14" s="90" t="s">
        <v>131</v>
      </c>
      <c r="F14" s="63"/>
      <c r="G14" s="63"/>
      <c r="H14" s="63"/>
      <c r="I14" s="63"/>
      <c r="J14" s="63"/>
      <c r="K14" s="63"/>
      <c r="L14" s="63"/>
      <c r="M14" s="63"/>
      <c r="N14" s="63"/>
    </row>
    <row r="15" spans="3:14" ht="18.75" x14ac:dyDescent="0.25">
      <c r="C15" s="29" t="s">
        <v>67</v>
      </c>
      <c r="D15" s="38" t="s">
        <v>123</v>
      </c>
      <c r="E15" s="90" t="s">
        <v>132</v>
      </c>
      <c r="F15" s="63"/>
      <c r="G15" s="63"/>
      <c r="H15" s="63"/>
      <c r="I15" s="63"/>
      <c r="J15" s="63"/>
      <c r="K15" s="63"/>
      <c r="L15" s="63"/>
      <c r="M15" s="63"/>
      <c r="N15" s="63"/>
    </row>
    <row r="16" spans="3:14" ht="37.5" x14ac:dyDescent="0.25">
      <c r="C16" s="65" t="s">
        <v>68</v>
      </c>
      <c r="D16" s="38" t="s">
        <v>123</v>
      </c>
      <c r="E16" s="90" t="s">
        <v>133</v>
      </c>
      <c r="F16" s="63"/>
      <c r="G16" s="63"/>
      <c r="H16" s="63"/>
      <c r="I16" s="63"/>
      <c r="J16" s="63"/>
      <c r="K16" s="63"/>
      <c r="L16" s="63"/>
      <c r="M16" s="63"/>
      <c r="N16" s="63"/>
    </row>
    <row r="17" spans="3:14" ht="36" customHeight="1" x14ac:dyDescent="0.25">
      <c r="C17" s="65" t="s">
        <v>69</v>
      </c>
      <c r="D17" s="38" t="s">
        <v>123</v>
      </c>
      <c r="E17" s="90" t="s">
        <v>134</v>
      </c>
      <c r="F17" s="63"/>
      <c r="G17" s="63"/>
      <c r="H17" s="63"/>
      <c r="I17" s="63"/>
      <c r="J17" s="63"/>
      <c r="K17" s="63"/>
      <c r="L17" s="63"/>
      <c r="M17" s="63"/>
      <c r="N17" s="63"/>
    </row>
    <row r="18" spans="3:14" ht="18.75" x14ac:dyDescent="0.25">
      <c r="C18" s="29" t="s">
        <v>70</v>
      </c>
      <c r="D18" s="38" t="s">
        <v>123</v>
      </c>
      <c r="E18" s="90" t="s">
        <v>135</v>
      </c>
      <c r="F18" s="63"/>
      <c r="G18" s="63"/>
      <c r="H18" s="63"/>
      <c r="I18" s="63"/>
      <c r="J18" s="63"/>
      <c r="K18" s="63"/>
      <c r="L18" s="63"/>
      <c r="M18" s="63"/>
      <c r="N18" s="63"/>
    </row>
    <row r="19" spans="3:14" ht="20.25" x14ac:dyDescent="0.3">
      <c r="C19" s="86" t="s">
        <v>83</v>
      </c>
      <c r="D19" s="87"/>
      <c r="E19" s="91" t="s">
        <v>136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Библ_села</vt:lpstr>
      <vt:lpstr>Прил№2 к Решению о методике</vt:lpstr>
      <vt:lpstr>Лист1</vt:lpstr>
      <vt:lpstr>Лист2</vt:lpstr>
      <vt:lpstr>дороги</vt:lpstr>
      <vt:lpstr>Лист3</vt:lpstr>
      <vt:lpstr>Библ_села!Область_печати</vt:lpstr>
    </vt:vector>
  </TitlesOfParts>
  <Company>KFINKURSK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Chevichelova_S</dc:creator>
  <cp:lastModifiedBy>User</cp:lastModifiedBy>
  <cp:lastPrinted>2017-03-25T07:58:29Z</cp:lastPrinted>
  <dcterms:created xsi:type="dcterms:W3CDTF">2005-09-23T11:06:45Z</dcterms:created>
  <dcterms:modified xsi:type="dcterms:W3CDTF">2017-05-31T13:02:10Z</dcterms:modified>
</cp:coreProperties>
</file>