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80" windowHeight="8580"/>
  </bookViews>
  <sheets>
    <sheet name="Лист2" sheetId="44" r:id="rId1"/>
  </sheets>
  <calcPr calcId="124519"/>
</workbook>
</file>

<file path=xl/calcChain.xml><?xml version="1.0" encoding="utf-8"?>
<calcChain xmlns="http://schemas.openxmlformats.org/spreadsheetml/2006/main">
  <c r="AS29" i="44"/>
  <c r="AR29"/>
  <c r="AM29"/>
  <c r="AK29"/>
  <c r="AI29"/>
  <c r="AS28"/>
  <c r="AR28"/>
  <c r="AM28"/>
  <c r="AK28"/>
  <c r="AI28"/>
  <c r="AS27"/>
  <c r="AR27"/>
  <c r="AM27"/>
  <c r="AK27"/>
  <c r="AI27"/>
  <c r="AS26"/>
  <c r="AR26"/>
  <c r="AM26"/>
  <c r="AK26"/>
  <c r="AI26"/>
  <c r="AS25"/>
  <c r="AR25"/>
  <c r="AP25"/>
  <c r="AM25"/>
  <c r="AK25"/>
  <c r="AI25"/>
  <c r="AQ24"/>
  <c r="AP24"/>
  <c r="AJ24"/>
  <c r="AE24"/>
  <c r="W24"/>
  <c r="I24"/>
  <c r="G24"/>
  <c r="F24"/>
  <c r="H24" s="1"/>
  <c r="E24"/>
  <c r="AQ23"/>
  <c r="AP23"/>
  <c r="AJ23"/>
  <c r="AE23"/>
  <c r="W23"/>
  <c r="I23"/>
  <c r="G23"/>
  <c r="F23"/>
  <c r="H23" s="1"/>
  <c r="E23"/>
  <c r="AQ22"/>
  <c r="AP22"/>
  <c r="AJ22"/>
  <c r="AE22"/>
  <c r="W22"/>
  <c r="I22"/>
  <c r="G22"/>
  <c r="F22"/>
  <c r="H22" s="1"/>
  <c r="E22"/>
  <c r="AQ21"/>
  <c r="AP21"/>
  <c r="AJ21"/>
  <c r="AE21"/>
  <c r="W21"/>
  <c r="V21"/>
  <c r="S21"/>
  <c r="I21" s="1"/>
  <c r="G21"/>
  <c r="F21"/>
  <c r="AQ20"/>
  <c r="AP20"/>
  <c r="AJ20"/>
  <c r="AE20"/>
  <c r="W20"/>
  <c r="I20"/>
  <c r="G20"/>
  <c r="F20"/>
  <c r="H20" s="1"/>
  <c r="E20"/>
  <c r="AQ19"/>
  <c r="AP19"/>
  <c r="AJ19"/>
  <c r="AE19"/>
  <c r="W19"/>
  <c r="I19"/>
  <c r="G19"/>
  <c r="F19"/>
  <c r="H19" s="1"/>
  <c r="E19"/>
  <c r="AQ18"/>
  <c r="AP18"/>
  <c r="AJ18"/>
  <c r="AE18"/>
  <c r="W18"/>
  <c r="I18"/>
  <c r="G18"/>
  <c r="F18"/>
  <c r="H18" s="1"/>
  <c r="E18"/>
  <c r="AQ17"/>
  <c r="AP17"/>
  <c r="AJ17"/>
  <c r="AE17"/>
  <c r="W17"/>
  <c r="I17"/>
  <c r="G17"/>
  <c r="F17"/>
  <c r="H17" s="1"/>
  <c r="E17"/>
  <c r="AQ16"/>
  <c r="AP16"/>
  <c r="AJ16"/>
  <c r="AE16"/>
  <c r="W16"/>
  <c r="V16"/>
  <c r="I16"/>
  <c r="G16"/>
  <c r="F16"/>
  <c r="E16"/>
  <c r="H16" s="1"/>
  <c r="AQ15"/>
  <c r="AP15"/>
  <c r="AJ15"/>
  <c r="AE15"/>
  <c r="W15"/>
  <c r="I15"/>
  <c r="G15"/>
  <c r="F15"/>
  <c r="E15"/>
  <c r="H15" s="1"/>
  <c r="AQ14"/>
  <c r="AP14"/>
  <c r="AJ14"/>
  <c r="AE14"/>
  <c r="W14"/>
  <c r="I14"/>
  <c r="G14"/>
  <c r="F14"/>
  <c r="E14"/>
  <c r="H14" s="1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G13"/>
  <c r="F13"/>
  <c r="D13"/>
  <c r="C13"/>
  <c r="E21" l="1"/>
  <c r="H21" s="1"/>
  <c r="I13"/>
  <c r="E13" s="1"/>
  <c r="H13"/>
</calcChain>
</file>

<file path=xl/sharedStrings.xml><?xml version="1.0" encoding="utf-8"?>
<sst xmlns="http://schemas.openxmlformats.org/spreadsheetml/2006/main" count="120" uniqueCount="103">
  <si>
    <t>Местные бюджеты</t>
  </si>
  <si>
    <t>№      п/п</t>
  </si>
  <si>
    <t>4</t>
  </si>
  <si>
    <t>1</t>
  </si>
  <si>
    <t>2</t>
  </si>
  <si>
    <t>3</t>
  </si>
  <si>
    <t>Площадь поселения (кв.км.) (Пл)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</si>
  <si>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</t>
  </si>
  <si>
    <t>Итого по полномочию</t>
  </si>
  <si>
    <t>создание условий для предоставления транспортных услуг населению и организация транспортного обслуживания населения в границах поселения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</si>
  <si>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</si>
  <si>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участие в предупреждении и ликвидации последствий чрезвычайных ситуаций в границах поселения</t>
  </si>
  <si>
    <t>5</t>
  </si>
  <si>
    <t>6</t>
  </si>
  <si>
    <t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</t>
  </si>
  <si>
    <t>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</si>
  <si>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7</t>
  </si>
  <si>
    <t>8</t>
  </si>
  <si>
    <t>организация сбора и вывоза бытовых отходов и мусора</t>
  </si>
  <si>
    <t>9</t>
  </si>
  <si>
    <t>матзатраты - 48 т.р.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</si>
  <si>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строительство, разрешений на ввод объектов в экспл</t>
  </si>
  <si>
    <t>организация ритуальных услуг и содержание мест захоронения</t>
  </si>
  <si>
    <t>10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</si>
  <si>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</si>
  <si>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создание, содержание и организация деятельности аварийно-спасательных служб и (или) аварийно-спасательных формирований на территории поселения</t>
  </si>
  <si>
    <t>осуществление мероприятий по обеспечению безопасности людей на водных объектах, охране их жизни и здоровья</t>
  </si>
  <si>
    <t>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</si>
  <si>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</si>
  <si>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11</t>
  </si>
  <si>
    <t>12</t>
  </si>
  <si>
    <t>13</t>
  </si>
  <si>
    <t>14</t>
  </si>
  <si>
    <t>15</t>
  </si>
  <si>
    <t>16</t>
  </si>
  <si>
    <t>матзатраты - 200,3 т.р.</t>
  </si>
  <si>
    <t>содержание специалиста (0,3 ставки) - 70,2 т.р.</t>
  </si>
  <si>
    <t>содержание специалиста (0,1 ставки) - 23,7 т.р.</t>
  </si>
  <si>
    <t>Нераспределенный резерв</t>
  </si>
  <si>
    <t>ИТОГО по софинансированию ФЦП и ОЦП</t>
  </si>
  <si>
    <t>ИТОГО поматериальным затратам</t>
  </si>
  <si>
    <t>Осуществление мер по противодействию коррупции в границах поселения</t>
  </si>
  <si>
    <t>17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</si>
  <si>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</si>
  <si>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Указ Президента Российской Федерации от 7 мая 2012 года № 597  + дорожная карта</t>
  </si>
  <si>
    <t>18</t>
  </si>
  <si>
    <t>Глушковский</t>
  </si>
  <si>
    <t>1.</t>
  </si>
  <si>
    <t>2.</t>
  </si>
  <si>
    <t>3.</t>
  </si>
  <si>
    <t>4.</t>
  </si>
  <si>
    <t>5.</t>
  </si>
  <si>
    <t>Алексеевский с/с</t>
  </si>
  <si>
    <t>Веселовский с/с</t>
  </si>
  <si>
    <t>Званновский с/с</t>
  </si>
  <si>
    <t>Карыжский с/с</t>
  </si>
  <si>
    <t>Кобыльский с/с</t>
  </si>
  <si>
    <t>6.</t>
  </si>
  <si>
    <t>7.</t>
  </si>
  <si>
    <t>8.</t>
  </si>
  <si>
    <t>9.</t>
  </si>
  <si>
    <t>10.</t>
  </si>
  <si>
    <t>11.</t>
  </si>
  <si>
    <t>Коровяковский с/с</t>
  </si>
  <si>
    <t>Кульбакинский с/с</t>
  </si>
  <si>
    <t>Марковский с/с</t>
  </si>
  <si>
    <t>Нижнемордокский с/с</t>
  </si>
  <si>
    <t>Сухиновский с/с</t>
  </si>
  <si>
    <t>содержание специалиста (0,1 ставк) - 23,7т.р.</t>
  </si>
  <si>
    <t>ИТОГО по переданным  полномочиям - 5546 т.р.+2622 дороги</t>
  </si>
  <si>
    <t>Приложение №2</t>
  </si>
  <si>
    <t xml:space="preserve">к Решению Представительного Собрания  Глушковского района Курской </t>
  </si>
  <si>
    <t xml:space="preserve"> области "Об утверждении методики определения объема межбюджетных трансфертов,</t>
  </si>
  <si>
    <t xml:space="preserve">Курской области  бюджетам сельских поселений  Глушковского района  Курской </t>
  </si>
  <si>
    <t>области на осуществление переданных полномочий по решению вопросов</t>
  </si>
  <si>
    <t>материальные затраты</t>
  </si>
  <si>
    <t>Всего</t>
  </si>
  <si>
    <t>софинансирование расходов  по разработке документов территориального планирования и градостроительного зонирования (субсидия)</t>
  </si>
  <si>
    <t>Софинансирование  п/п "Обеспечение жильем молодых семей" ОЦП "Жилище" собственные средства</t>
  </si>
  <si>
    <t>П/п "Обеспечение жильем молодых семей" ОЦП "Жилище"  областные средства</t>
  </si>
  <si>
    <t>П/п "Обеспечение жильем молодых семей" ОЦП "Жилище" федеральныеные средства</t>
  </si>
  <si>
    <t xml:space="preserve">  Мун.Прог. Глуш. Р-на КО  "Обеспечение доступным и комфортным жильем  и коммунальными услугами в КО" ср-ва района на оформление объектов водоснабжения </t>
  </si>
  <si>
    <t>П-Лежачанский с/с</t>
  </si>
  <si>
    <t>ИТОГО по переданные по служащему 0113 77 2 00 П1490</t>
  </si>
  <si>
    <t>п/п "Экология и чистая вода в КО" ОЦП "Воспроизводство и использование природных ресурсов, охрана окружающей среды в КО" ср-ва областной субсидии 0502 061 01 13431</t>
  </si>
  <si>
    <t xml:space="preserve"> Мун. прог. Глушк. Р-на КО  "Обеспечение доступным и комфортным жильем  и коммунальными услугами в КО" срва района на оформление в собственность  сетей газоснабжения  0502 072 03 П1417</t>
  </si>
  <si>
    <t xml:space="preserve"> Мун. прог. Глушк. Р-на КО  "Обеспечение доступным и комфортным жильем  и коммунальными услугами в КО" срва района на технологическое подключение к газопроводам и  осущ. Технологического и экологического надзоров 0502 072 03 П1417</t>
  </si>
  <si>
    <t>матзатраты  водопровод 0502 072 03 П1417</t>
  </si>
  <si>
    <t>Полномочия по организации библиотечного обслуживания населения, комплектованию и обеспечению сохранности библиотечных фондов библиотек поселения  0801 012 02 П1442</t>
  </si>
  <si>
    <t xml:space="preserve"> Мун. прог. Глушк. Р-на КО  "Обеспечение доступным и комфортным жильем  и коммунальными услугами в КО" срва района на софинансирование строительства   сетей газоснабжения  низкого давления</t>
  </si>
  <si>
    <t xml:space="preserve"> Мун. прог. Глушк. Р-на КО  "Обеспечение доступным и комфортным жильем  и коммунальными услугами в КО" срва областной субсидии на софинансирование строительства   сетей газоснабжения  низкого давления</t>
  </si>
  <si>
    <t xml:space="preserve"> Мун. прог. Глушк. Р-на КО  "Обеспечение доступным и комфортным жильем  и коммунальными услугами в КО" срва  внебюджетных источников (население) на софинансирование строительства   сетей газоснабжения  низкого давления</t>
  </si>
  <si>
    <t>Осуществление муниципального лесного  контроля</t>
  </si>
  <si>
    <t>содержание специалиста (0,5 ставки) - 146,1 т.р.</t>
  </si>
  <si>
    <t>организация в границах поселения ремонтно-строительных работ систем газоснабжения, водоснабжения населения, водоотведения.</t>
  </si>
  <si>
    <t>софинансирование расходов  по разработке документов территориального планирования и градостроительного зонирования (районные) 0412 072 05 S3600</t>
  </si>
  <si>
    <t>Численность населения на 01.01.18г. (чел.) (Н)</t>
  </si>
  <si>
    <r>
      <t>Софинансирование ФЦП "</t>
    </r>
    <r>
      <rPr>
        <b/>
        <sz val="9"/>
        <rFont val="Times New Roman"/>
        <family val="1"/>
        <charset val="204"/>
      </rPr>
      <t xml:space="preserve">Устойчивое развитие сельских территорий на 2014-2017 годы и на период до 2020 </t>
    </r>
    <r>
      <rPr>
        <sz val="9"/>
        <rFont val="Times New Roman"/>
        <family val="1"/>
        <charset val="204"/>
      </rPr>
      <t>г" ср-ва района 0502 16 1  01 S 5670, без софинансирования   0502 16 1 01 П1417</t>
    </r>
  </si>
  <si>
    <t xml:space="preserve"> предоставляемых в 2019 году из бюджета муниципального района "Глушковский район"</t>
  </si>
  <si>
    <t>ФЦП "Устойчивое развитие сельских территорий на 2014-2017 годы и на период до 2020 г" ср-ва областного б-та 0502   161 01 R 5671</t>
  </si>
  <si>
    <t xml:space="preserve"> ФЦП "Устойчивое развитие сельских территорий на 2014-2017 годы и на период до 2020 г" ср-ва федерального б-та 161 01 L5670</t>
  </si>
  <si>
    <t>Софинансирование п/п "Экология и чистая вода в КО" ОЦП "Воспроизводство и использование природных ресурсов, охрана окружающей среды в КО" ср-ва района 0502 061 01 S 2748 -=691138-87000=604138 ,  050206101 П1427 -195137,67</t>
  </si>
  <si>
    <t>местного значеничя"  от "23"   декабря 2019 года №113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</si>
</sst>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"/>
  </numFmts>
  <fonts count="18">
    <font>
      <sz val="10"/>
      <name val="Arial Cyr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3" fillId="0" borderId="0" xfId="0" applyFont="1"/>
    <xf numFmtId="49" fontId="2" fillId="0" borderId="0" xfId="1" applyNumberFormat="1" applyFont="1" applyBorder="1" applyAlignment="1"/>
    <xf numFmtId="0" fontId="3" fillId="0" borderId="0" xfId="0" applyFont="1" applyAlignment="1"/>
    <xf numFmtId="9" fontId="7" fillId="0" borderId="0" xfId="1" applyNumberFormat="1" applyFont="1" applyAlignment="1">
      <alignment horizontal="right"/>
    </xf>
    <xf numFmtId="0" fontId="8" fillId="0" borderId="0" xfId="0" applyFont="1"/>
    <xf numFmtId="0" fontId="2" fillId="0" borderId="0" xfId="0" applyFont="1"/>
    <xf numFmtId="49" fontId="9" fillId="0" borderId="0" xfId="0" applyNumberFormat="1" applyFont="1"/>
    <xf numFmtId="4" fontId="6" fillId="3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49" fontId="2" fillId="0" borderId="1" xfId="1" applyNumberFormat="1" applyFont="1" applyFill="1" applyBorder="1" applyAlignment="1">
      <alignment horizontal="center"/>
    </xf>
    <xf numFmtId="0" fontId="10" fillId="0" borderId="0" xfId="0" applyFont="1"/>
    <xf numFmtId="4" fontId="6" fillId="5" borderId="1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2" fontId="7" fillId="0" borderId="0" xfId="1" applyNumberFormat="1" applyFont="1" applyAlignment="1">
      <alignment horizontal="right"/>
    </xf>
    <xf numFmtId="2" fontId="8" fillId="0" borderId="0" xfId="0" applyNumberFormat="1" applyFont="1"/>
    <xf numFmtId="49" fontId="9" fillId="0" borderId="1" xfId="0" applyNumberFormat="1" applyFont="1" applyBorder="1"/>
    <xf numFmtId="2" fontId="4" fillId="0" borderId="0" xfId="1" applyNumberFormat="1" applyFont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right"/>
    </xf>
    <xf numFmtId="165" fontId="6" fillId="3" borderId="1" xfId="0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5" fontId="2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2" fontId="11" fillId="0" borderId="1" xfId="1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2" fontId="3" fillId="0" borderId="0" xfId="0" applyNumberFormat="1" applyFont="1" applyAlignment="1"/>
    <xf numFmtId="2" fontId="1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/>
    <xf numFmtId="2" fontId="13" fillId="8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/>
    <xf numFmtId="2" fontId="6" fillId="5" borderId="1" xfId="0" applyNumberFormat="1" applyFont="1" applyFill="1" applyBorder="1" applyAlignment="1">
      <alignment horizontal="right"/>
    </xf>
    <xf numFmtId="2" fontId="6" fillId="11" borderId="1" xfId="0" applyNumberFormat="1" applyFont="1" applyFill="1" applyBorder="1" applyAlignment="1">
      <alignment horizontal="right"/>
    </xf>
    <xf numFmtId="2" fontId="3" fillId="0" borderId="7" xfId="0" applyNumberFormat="1" applyFont="1" applyBorder="1" applyAlignment="1">
      <alignment horizontal="center"/>
    </xf>
    <xf numFmtId="2" fontId="8" fillId="0" borderId="0" xfId="0" applyNumberFormat="1" applyFont="1" applyFill="1"/>
    <xf numFmtId="2" fontId="8" fillId="6" borderId="0" xfId="0" applyNumberFormat="1" applyFont="1" applyFill="1"/>
    <xf numFmtId="2" fontId="3" fillId="6" borderId="7" xfId="0" applyNumberFormat="1" applyFont="1" applyFill="1" applyBorder="1" applyAlignment="1">
      <alignment horizontal="center"/>
    </xf>
    <xf numFmtId="2" fontId="13" fillId="7" borderId="1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/>
    <xf numFmtId="2" fontId="14" fillId="2" borderId="1" xfId="1" applyNumberFormat="1" applyFont="1" applyFill="1" applyBorder="1" applyAlignment="1">
      <alignment horizontal="center" wrapText="1"/>
    </xf>
    <xf numFmtId="2" fontId="13" fillId="9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/>
    </xf>
    <xf numFmtId="0" fontId="4" fillId="0" borderId="0" xfId="0" applyFont="1"/>
    <xf numFmtId="164" fontId="15" fillId="4" borderId="1" xfId="1" applyNumberFormat="1" applyFont="1" applyFill="1" applyBorder="1" applyAlignment="1">
      <alignment horizontal="left" vertical="center"/>
    </xf>
    <xf numFmtId="3" fontId="15" fillId="0" borderId="1" xfId="1" applyNumberFormat="1" applyFont="1" applyFill="1" applyBorder="1" applyAlignment="1">
      <alignment horizontal="right"/>
    </xf>
    <xf numFmtId="2" fontId="15" fillId="0" borderId="1" xfId="1" applyNumberFormat="1" applyFont="1" applyFill="1" applyBorder="1" applyAlignment="1">
      <alignment horizontal="right"/>
    </xf>
    <xf numFmtId="165" fontId="15" fillId="0" borderId="1" xfId="1" applyNumberFormat="1" applyFont="1" applyFill="1" applyBorder="1" applyAlignment="1">
      <alignment horizontal="right"/>
    </xf>
    <xf numFmtId="165" fontId="15" fillId="5" borderId="1" xfId="1" applyNumberFormat="1" applyFont="1" applyFill="1" applyBorder="1" applyAlignment="1">
      <alignment horizontal="right"/>
    </xf>
    <xf numFmtId="164" fontId="15" fillId="0" borderId="1" xfId="0" applyNumberFormat="1" applyFont="1" applyBorder="1"/>
    <xf numFmtId="165" fontId="15" fillId="0" borderId="1" xfId="0" applyNumberFormat="1" applyFont="1" applyBorder="1"/>
    <xf numFmtId="2" fontId="15" fillId="0" borderId="1" xfId="0" applyNumberFormat="1" applyFont="1" applyBorder="1"/>
    <xf numFmtId="2" fontId="15" fillId="5" borderId="1" xfId="1" applyNumberFormat="1" applyFont="1" applyFill="1" applyBorder="1" applyAlignment="1">
      <alignment horizontal="right"/>
    </xf>
    <xf numFmtId="164" fontId="15" fillId="10" borderId="1" xfId="1" applyNumberFormat="1" applyFont="1" applyFill="1" applyBorder="1" applyAlignment="1">
      <alignment horizontal="left" vertical="center"/>
    </xf>
    <xf numFmtId="2" fontId="15" fillId="6" borderId="1" xfId="1" applyNumberFormat="1" applyFont="1" applyFill="1" applyBorder="1" applyAlignment="1">
      <alignment horizontal="right"/>
    </xf>
    <xf numFmtId="164" fontId="15" fillId="4" borderId="1" xfId="1" applyNumberFormat="1" applyFont="1" applyFill="1" applyBorder="1" applyAlignment="1">
      <alignment horizontal="left" vertical="center" wrapText="1"/>
    </xf>
    <xf numFmtId="164" fontId="15" fillId="0" borderId="1" xfId="1" applyNumberFormat="1" applyFont="1" applyFill="1" applyBorder="1" applyAlignment="1">
      <alignment horizontal="right"/>
    </xf>
    <xf numFmtId="0" fontId="6" fillId="0" borderId="8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2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2" fontId="17" fillId="0" borderId="0" xfId="0" applyNumberFormat="1" applyFont="1" applyFill="1" applyAlignment="1">
      <alignment vertic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17" fillId="0" borderId="0" xfId="0" applyFont="1"/>
    <xf numFmtId="2" fontId="17" fillId="0" borderId="0" xfId="0" applyNumberFormat="1" applyFont="1"/>
    <xf numFmtId="2" fontId="16" fillId="0" borderId="0" xfId="0" applyNumberFormat="1" applyFont="1"/>
    <xf numFmtId="0" fontId="16" fillId="0" borderId="0" xfId="0" applyFont="1"/>
    <xf numFmtId="2" fontId="17" fillId="0" borderId="0" xfId="0" applyNumberFormat="1" applyFont="1" applyFill="1"/>
    <xf numFmtId="2" fontId="15" fillId="0" borderId="0" xfId="0" applyNumberFormat="1" applyFont="1"/>
    <xf numFmtId="0" fontId="15" fillId="0" borderId="0" xfId="0" applyFont="1"/>
    <xf numFmtId="49" fontId="2" fillId="3" borderId="1" xfId="1" applyNumberFormat="1" applyFont="1" applyFill="1" applyBorder="1" applyAlignment="1">
      <alignment horizontal="center"/>
    </xf>
    <xf numFmtId="164" fontId="15" fillId="3" borderId="1" xfId="0" applyNumberFormat="1" applyFont="1" applyFill="1" applyBorder="1" applyAlignment="1">
      <alignment horizontal="left"/>
    </xf>
    <xf numFmtId="3" fontId="15" fillId="3" borderId="1" xfId="0" applyNumberFormat="1" applyFont="1" applyFill="1" applyBorder="1" applyAlignment="1">
      <alignment horizontal="right"/>
    </xf>
    <xf numFmtId="2" fontId="15" fillId="3" borderId="1" xfId="0" applyNumberFormat="1" applyFont="1" applyFill="1" applyBorder="1" applyAlignment="1">
      <alignment horizontal="right"/>
    </xf>
    <xf numFmtId="2" fontId="15" fillId="11" borderId="1" xfId="0" applyNumberFormat="1" applyFont="1" applyFill="1" applyBorder="1" applyAlignment="1">
      <alignment horizontal="right"/>
    </xf>
    <xf numFmtId="2" fontId="15" fillId="5" borderId="1" xfId="0" applyNumberFormat="1" applyFont="1" applyFill="1" applyBorder="1" applyAlignment="1">
      <alignment horizontal="right"/>
    </xf>
    <xf numFmtId="165" fontId="15" fillId="3" borderId="1" xfId="0" applyNumberFormat="1" applyFont="1" applyFill="1" applyBorder="1" applyAlignment="1">
      <alignment horizontal="right"/>
    </xf>
    <xf numFmtId="165" fontId="15" fillId="5" borderId="1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12" fillId="2" borderId="1" xfId="1" applyFont="1" applyFill="1" applyBorder="1" applyAlignment="1">
      <alignment horizontal="center" vertic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wrapText="1"/>
    </xf>
    <xf numFmtId="2" fontId="12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2" fontId="12" fillId="2" borderId="1" xfId="1" applyNumberFormat="1" applyFont="1" applyFill="1" applyBorder="1" applyAlignment="1">
      <alignment horizontal="center" vertical="center" wrapText="1"/>
    </xf>
    <xf numFmtId="2" fontId="12" fillId="2" borderId="3" xfId="1" applyNumberFormat="1" applyFont="1" applyFill="1" applyBorder="1" applyAlignment="1">
      <alignment horizontal="center" vertical="center" wrapText="1"/>
    </xf>
    <xf numFmtId="2" fontId="12" fillId="2" borderId="4" xfId="1" applyNumberFormat="1" applyFont="1" applyFill="1" applyBorder="1" applyAlignment="1">
      <alignment horizontal="center" vertical="center" wrapText="1"/>
    </xf>
    <xf numFmtId="2" fontId="12" fillId="2" borderId="2" xfId="1" applyNumberFormat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wrapText="1"/>
    </xf>
    <xf numFmtId="49" fontId="14" fillId="2" borderId="5" xfId="1" applyNumberFormat="1" applyFont="1" applyFill="1" applyBorder="1" applyAlignment="1">
      <alignment horizontal="center" wrapText="1"/>
    </xf>
    <xf numFmtId="49" fontId="14" fillId="2" borderId="8" xfId="1" applyNumberFormat="1" applyFont="1" applyFill="1" applyBorder="1" applyAlignment="1">
      <alignment horizontal="center" wrapText="1"/>
    </xf>
    <xf numFmtId="49" fontId="14" fillId="2" borderId="6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45"/>
  <sheetViews>
    <sheetView tabSelected="1" topLeftCell="A2" workbookViewId="0">
      <selection activeCell="AM11" sqref="AM11"/>
    </sheetView>
  </sheetViews>
  <sheetFormatPr defaultRowHeight="12.75"/>
  <cols>
    <col min="2" max="2" width="17.5703125" customWidth="1"/>
    <col min="3" max="3" width="7.140625" customWidth="1"/>
    <col min="5" max="5" width="13.42578125" customWidth="1"/>
    <col min="6" max="6" width="11.5703125" customWidth="1"/>
    <col min="7" max="7" width="13.7109375" customWidth="1"/>
    <col min="8" max="8" width="15.140625" customWidth="1"/>
    <col min="9" max="9" width="14.5703125" customWidth="1"/>
    <col min="10" max="10" width="11" customWidth="1"/>
    <col min="11" max="11" width="10.140625" customWidth="1"/>
    <col min="12" max="12" width="12.28515625" customWidth="1"/>
    <col min="13" max="13" width="0.140625" customWidth="1"/>
    <col min="14" max="18" width="9.140625" hidden="1" customWidth="1"/>
    <col min="19" max="19" width="12.7109375" customWidth="1"/>
    <col min="20" max="20" width="12" customWidth="1"/>
    <col min="21" max="21" width="11.42578125" customWidth="1"/>
    <col min="22" max="22" width="15.140625" customWidth="1"/>
    <col min="23" max="25" width="9.140625" hidden="1" customWidth="1"/>
    <col min="26" max="26" width="8" hidden="1" customWidth="1"/>
    <col min="27" max="38" width="9.140625" hidden="1" customWidth="1"/>
    <col min="39" max="39" width="10.42578125" customWidth="1"/>
    <col min="40" max="40" width="11" customWidth="1"/>
    <col min="41" max="41" width="10.85546875" customWidth="1"/>
    <col min="42" max="42" width="14.140625" customWidth="1"/>
    <col min="43" max="53" width="9.140625" hidden="1" customWidth="1"/>
  </cols>
  <sheetData>
    <row r="1" spans="1:54">
      <c r="A1" s="3"/>
      <c r="B1" s="93" t="s">
        <v>70</v>
      </c>
      <c r="C1" s="93"/>
      <c r="D1" s="93"/>
      <c r="E1" s="36"/>
      <c r="F1" s="36"/>
      <c r="G1" s="13"/>
      <c r="H1" s="13"/>
      <c r="I1" s="18"/>
      <c r="J1" s="18"/>
      <c r="K1" s="18"/>
      <c r="L1" s="18"/>
      <c r="M1" s="18"/>
      <c r="N1" s="18"/>
      <c r="O1" s="18"/>
      <c r="P1" s="5"/>
      <c r="Q1" s="5"/>
      <c r="R1" s="5"/>
      <c r="S1" s="40"/>
      <c r="T1" s="18"/>
      <c r="U1" s="18"/>
      <c r="V1" s="34"/>
      <c r="W1" s="5"/>
      <c r="X1" s="1"/>
      <c r="Y1" s="1"/>
      <c r="Z1" s="1"/>
      <c r="AA1" s="3"/>
      <c r="AB1" s="3"/>
      <c r="AC1" s="3"/>
      <c r="AD1" s="1"/>
      <c r="AE1" s="1"/>
      <c r="AF1" s="1"/>
      <c r="AG1" s="1"/>
      <c r="AH1" s="1"/>
      <c r="AI1" s="1"/>
      <c r="AJ1" s="1"/>
      <c r="AK1" s="1"/>
      <c r="AL1" s="1"/>
      <c r="AM1" s="34"/>
      <c r="AN1" s="34"/>
      <c r="AO1" s="34"/>
      <c r="AP1" s="34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>
      <c r="A2" s="3"/>
      <c r="B2" s="93" t="s">
        <v>71</v>
      </c>
      <c r="C2" s="93"/>
      <c r="D2" s="93"/>
      <c r="E2" s="93"/>
      <c r="F2" s="93"/>
      <c r="G2" s="93"/>
      <c r="H2" s="93"/>
      <c r="I2" s="93"/>
      <c r="J2" s="93"/>
      <c r="K2" s="18"/>
      <c r="L2" s="18"/>
      <c r="M2" s="18"/>
      <c r="N2" s="18"/>
      <c r="O2" s="18"/>
      <c r="P2" s="5"/>
      <c r="Q2" s="5"/>
      <c r="R2" s="5"/>
      <c r="S2" s="40"/>
      <c r="T2" s="18"/>
      <c r="U2" s="18"/>
      <c r="V2" s="34"/>
      <c r="W2" s="3"/>
      <c r="X2" s="3"/>
      <c r="Y2" s="3"/>
      <c r="Z2" s="3"/>
      <c r="AA2" s="3"/>
      <c r="AB2" s="3"/>
      <c r="AC2" s="3"/>
      <c r="AD2" s="1"/>
      <c r="AE2" s="1"/>
      <c r="AF2" s="1"/>
      <c r="AG2" s="1"/>
      <c r="AH2" s="1"/>
      <c r="AI2" s="1"/>
      <c r="AJ2" s="1"/>
      <c r="AK2" s="1"/>
      <c r="AL2" s="1"/>
      <c r="AM2" s="34"/>
      <c r="AN2" s="34"/>
      <c r="AO2" s="34"/>
      <c r="AP2" s="34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>
      <c r="A3" s="3"/>
      <c r="B3" s="3" t="s">
        <v>72</v>
      </c>
      <c r="C3" s="3"/>
      <c r="D3" s="3"/>
      <c r="E3" s="32"/>
      <c r="F3" s="32"/>
      <c r="G3" s="3"/>
      <c r="H3" s="3"/>
      <c r="I3" s="32"/>
      <c r="J3" s="32"/>
      <c r="K3" s="18"/>
      <c r="L3" s="18"/>
      <c r="M3" s="18"/>
      <c r="N3" s="18"/>
      <c r="O3" s="18"/>
      <c r="P3" s="5"/>
      <c r="Q3" s="5"/>
      <c r="R3" s="5"/>
      <c r="S3" s="40"/>
      <c r="T3" s="18"/>
      <c r="U3" s="18"/>
      <c r="V3" s="34"/>
      <c r="W3" s="3"/>
      <c r="X3" s="3"/>
      <c r="Y3" s="3"/>
      <c r="Z3" s="3"/>
      <c r="AA3" s="3"/>
      <c r="AB3" s="3"/>
      <c r="AC3" s="3"/>
      <c r="AD3" s="1"/>
      <c r="AE3" s="1"/>
      <c r="AF3" s="1"/>
      <c r="AG3" s="1"/>
      <c r="AH3" s="1"/>
      <c r="AI3" s="1"/>
      <c r="AJ3" s="1"/>
      <c r="AK3" s="1"/>
      <c r="AL3" s="1"/>
      <c r="AM3" s="34"/>
      <c r="AN3" s="34"/>
      <c r="AO3" s="34"/>
      <c r="AP3" s="34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>
      <c r="A4" s="3"/>
      <c r="B4" s="93" t="s">
        <v>98</v>
      </c>
      <c r="C4" s="93"/>
      <c r="D4" s="93"/>
      <c r="E4" s="93"/>
      <c r="F4" s="93"/>
      <c r="G4" s="13"/>
      <c r="H4" s="13"/>
      <c r="I4" s="18"/>
      <c r="J4" s="18"/>
      <c r="K4" s="18"/>
      <c r="L4" s="18"/>
      <c r="M4" s="18"/>
      <c r="N4" s="18"/>
      <c r="O4" s="18"/>
      <c r="P4" s="5"/>
      <c r="Q4" s="5"/>
      <c r="R4" s="5"/>
      <c r="S4" s="40"/>
      <c r="T4" s="18"/>
      <c r="U4" s="18"/>
      <c r="V4" s="34"/>
      <c r="W4" s="3"/>
      <c r="X4" s="3"/>
      <c r="Y4" s="3"/>
      <c r="Z4" s="3"/>
      <c r="AA4" s="3"/>
      <c r="AB4" s="3"/>
      <c r="AC4" s="3"/>
      <c r="AD4" s="1"/>
      <c r="AE4" s="1"/>
      <c r="AF4" s="1"/>
      <c r="AG4" s="1"/>
      <c r="AH4" s="1"/>
      <c r="AI4" s="1"/>
      <c r="AJ4" s="1"/>
      <c r="AK4" s="1"/>
      <c r="AL4" s="1"/>
      <c r="AM4" s="34"/>
      <c r="AN4" s="34"/>
      <c r="AO4" s="34"/>
      <c r="AP4" s="34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>
      <c r="A5" s="3"/>
      <c r="B5" s="93" t="s">
        <v>73</v>
      </c>
      <c r="C5" s="93"/>
      <c r="D5" s="93"/>
      <c r="E5" s="93"/>
      <c r="F5" s="93"/>
      <c r="G5" s="13"/>
      <c r="H5" s="13"/>
      <c r="I5" s="18"/>
      <c r="J5" s="18"/>
      <c r="K5" s="18"/>
      <c r="L5" s="18"/>
      <c r="M5" s="18"/>
      <c r="N5" s="18"/>
      <c r="O5" s="18"/>
      <c r="P5" s="5"/>
      <c r="Q5" s="5"/>
      <c r="R5" s="5"/>
      <c r="S5" s="40"/>
      <c r="T5" s="18"/>
      <c r="U5" s="18"/>
      <c r="V5" s="34"/>
      <c r="W5" s="3"/>
      <c r="X5" s="3"/>
      <c r="Y5" s="3"/>
      <c r="Z5" s="3"/>
      <c r="AA5" s="3"/>
      <c r="AB5" s="3"/>
      <c r="AC5" s="3"/>
      <c r="AD5" s="1"/>
      <c r="AE5" s="1"/>
      <c r="AF5" s="1"/>
      <c r="AG5" s="1"/>
      <c r="AH5" s="1"/>
      <c r="AI5" s="1"/>
      <c r="AJ5" s="1"/>
      <c r="AK5" s="1"/>
      <c r="AL5" s="1"/>
      <c r="AM5" s="34"/>
      <c r="AN5" s="34"/>
      <c r="AO5" s="34"/>
      <c r="AP5" s="34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>
      <c r="A6" s="3"/>
      <c r="B6" s="93" t="s">
        <v>74</v>
      </c>
      <c r="C6" s="93"/>
      <c r="D6" s="93"/>
      <c r="E6" s="93"/>
      <c r="F6" s="93"/>
      <c r="G6" s="13"/>
      <c r="H6" s="13"/>
      <c r="I6" s="18"/>
      <c r="J6" s="18"/>
      <c r="K6" s="18"/>
      <c r="L6" s="18"/>
      <c r="M6" s="18"/>
      <c r="N6" s="18"/>
      <c r="O6" s="18"/>
      <c r="P6" s="5"/>
      <c r="Q6" s="5"/>
      <c r="R6" s="5"/>
      <c r="S6" s="40"/>
      <c r="T6" s="18"/>
      <c r="U6" s="18"/>
      <c r="V6" s="34"/>
      <c r="W6" s="3"/>
      <c r="X6" s="3"/>
      <c r="Y6" s="3"/>
      <c r="Z6" s="3"/>
      <c r="AA6" s="3"/>
      <c r="AB6" s="3"/>
      <c r="AC6" s="3"/>
      <c r="AD6" s="1"/>
      <c r="AE6" s="1"/>
      <c r="AF6" s="1"/>
      <c r="AG6" s="1"/>
      <c r="AH6" s="1"/>
      <c r="AI6" s="1"/>
      <c r="AJ6" s="1"/>
      <c r="AK6" s="1"/>
      <c r="AL6" s="1"/>
      <c r="AM6" s="34"/>
      <c r="AN6" s="34"/>
      <c r="AO6" s="34"/>
      <c r="AP6" s="34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>
      <c r="A7" s="3"/>
      <c r="B7" s="92" t="s">
        <v>102</v>
      </c>
      <c r="C7" s="92"/>
      <c r="D7" s="92"/>
      <c r="E7" s="92"/>
      <c r="F7" s="92"/>
      <c r="G7" s="13"/>
      <c r="H7" s="13"/>
      <c r="I7" s="18"/>
      <c r="J7" s="18"/>
      <c r="K7" s="18"/>
      <c r="L7" s="18"/>
      <c r="M7" s="18"/>
      <c r="N7" s="18"/>
      <c r="O7" s="18"/>
      <c r="P7" s="5"/>
      <c r="Q7" s="5"/>
      <c r="R7" s="5"/>
      <c r="S7" s="40"/>
      <c r="T7" s="18"/>
      <c r="U7" s="18"/>
      <c r="V7" s="34"/>
      <c r="W7" s="3"/>
      <c r="X7" s="3"/>
      <c r="Y7" s="3"/>
      <c r="Z7" s="3"/>
      <c r="AA7" s="3"/>
      <c r="AB7" s="3"/>
      <c r="AC7" s="3"/>
      <c r="AD7" s="1">
        <v>2</v>
      </c>
      <c r="AE7" s="1"/>
      <c r="AF7" s="1"/>
      <c r="AG7" s="1"/>
      <c r="AH7" s="1"/>
      <c r="AI7" s="1">
        <v>3</v>
      </c>
      <c r="AJ7" s="1"/>
      <c r="AK7" s="1">
        <v>4</v>
      </c>
      <c r="AL7" s="1"/>
      <c r="AM7" s="34"/>
      <c r="AN7" s="34"/>
      <c r="AO7" s="34"/>
      <c r="AP7" s="34"/>
      <c r="AQ7" s="1"/>
      <c r="AR7" s="1">
        <v>5</v>
      </c>
      <c r="AS7" s="1"/>
      <c r="AT7" s="1"/>
      <c r="AU7" s="1"/>
      <c r="AV7" s="1">
        <v>6</v>
      </c>
      <c r="AW7" s="1">
        <v>7</v>
      </c>
      <c r="AX7" s="1">
        <v>8</v>
      </c>
      <c r="AY7" s="1"/>
      <c r="AZ7" s="1"/>
      <c r="BA7" s="1"/>
      <c r="BB7" s="1"/>
    </row>
    <row r="8" spans="1:54" ht="2.25" customHeight="1">
      <c r="A8" s="3"/>
      <c r="B8" s="93"/>
      <c r="C8" s="93"/>
      <c r="D8" s="93"/>
      <c r="E8" s="93"/>
      <c r="F8" s="93"/>
      <c r="G8" s="13"/>
      <c r="H8" s="13"/>
      <c r="I8" s="18"/>
      <c r="J8" s="18"/>
      <c r="K8" s="18"/>
      <c r="L8" s="18"/>
      <c r="M8" s="18"/>
      <c r="N8" s="18"/>
      <c r="O8" s="18"/>
      <c r="P8" s="5"/>
      <c r="Q8" s="5"/>
      <c r="R8" s="5"/>
      <c r="S8" s="41"/>
      <c r="T8" s="18"/>
      <c r="U8" s="18"/>
      <c r="V8" s="34"/>
      <c r="W8" s="3"/>
      <c r="X8" s="3"/>
      <c r="Y8" s="3"/>
      <c r="Z8" s="3"/>
      <c r="AA8" s="3"/>
      <c r="AB8" s="3"/>
      <c r="AC8" s="3"/>
      <c r="AD8" s="1"/>
      <c r="AE8" s="1"/>
      <c r="AF8" s="1"/>
      <c r="AG8" s="1"/>
      <c r="AH8" s="1"/>
      <c r="AI8" s="1"/>
      <c r="AJ8" s="1"/>
      <c r="AK8" s="1"/>
      <c r="AL8" s="1"/>
      <c r="AM8" s="34"/>
      <c r="AN8" s="34"/>
      <c r="AO8" s="34"/>
      <c r="AP8" s="34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15.75" hidden="1">
      <c r="A9" s="2"/>
      <c r="B9" s="2"/>
      <c r="C9" s="4"/>
      <c r="D9" s="17"/>
      <c r="E9" s="17"/>
      <c r="F9" s="17"/>
      <c r="G9" s="4"/>
      <c r="H9" s="4"/>
      <c r="I9" s="17"/>
      <c r="J9" s="94"/>
      <c r="K9" s="94"/>
      <c r="L9" s="39"/>
      <c r="M9" s="39"/>
      <c r="N9" s="39"/>
      <c r="O9" s="39"/>
      <c r="P9" s="87"/>
      <c r="Q9" s="87"/>
      <c r="R9" s="87"/>
      <c r="S9" s="42"/>
      <c r="T9" s="39"/>
      <c r="U9" s="39"/>
      <c r="V9" s="44"/>
      <c r="W9" s="94"/>
      <c r="X9" s="94"/>
      <c r="Y9" s="26"/>
      <c r="Z9" s="26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34"/>
      <c r="AN9" s="34"/>
      <c r="AO9" s="34"/>
      <c r="AP9" s="34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105.75" customHeight="1">
      <c r="A10" s="95" t="s">
        <v>1</v>
      </c>
      <c r="B10" s="96" t="s">
        <v>0</v>
      </c>
      <c r="C10" s="96" t="s">
        <v>96</v>
      </c>
      <c r="D10" s="97" t="s">
        <v>6</v>
      </c>
      <c r="E10" s="98" t="s">
        <v>69</v>
      </c>
      <c r="F10" s="98" t="s">
        <v>83</v>
      </c>
      <c r="G10" s="101" t="s">
        <v>39</v>
      </c>
      <c r="H10" s="101" t="s">
        <v>40</v>
      </c>
      <c r="I10" s="106" t="s">
        <v>94</v>
      </c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8"/>
      <c r="W10" s="106" t="s">
        <v>7</v>
      </c>
      <c r="X10" s="107"/>
      <c r="Y10" s="107"/>
      <c r="Z10" s="107"/>
      <c r="AA10" s="108"/>
      <c r="AB10" s="28" t="s">
        <v>9</v>
      </c>
      <c r="AC10" s="29" t="s">
        <v>10</v>
      </c>
      <c r="AD10" s="89" t="s">
        <v>11</v>
      </c>
      <c r="AE10" s="109" t="s">
        <v>88</v>
      </c>
      <c r="AF10" s="110"/>
      <c r="AG10" s="111"/>
      <c r="AH10" s="29" t="s">
        <v>14</v>
      </c>
      <c r="AI10" s="89" t="s">
        <v>15</v>
      </c>
      <c r="AJ10" s="112" t="s">
        <v>18</v>
      </c>
      <c r="AK10" s="112"/>
      <c r="AL10" s="112"/>
      <c r="AM10" s="109" t="s">
        <v>21</v>
      </c>
      <c r="AN10" s="110"/>
      <c r="AO10" s="110"/>
      <c r="AP10" s="111"/>
      <c r="AQ10" s="112" t="s">
        <v>22</v>
      </c>
      <c r="AR10" s="112"/>
      <c r="AS10" s="112"/>
      <c r="AT10" s="29" t="s">
        <v>24</v>
      </c>
      <c r="AU10" s="29" t="s">
        <v>25</v>
      </c>
      <c r="AV10" s="89" t="s">
        <v>26</v>
      </c>
      <c r="AW10" s="89" t="s">
        <v>27</v>
      </c>
      <c r="AX10" s="89" t="s">
        <v>28</v>
      </c>
      <c r="AY10" s="29" t="s">
        <v>92</v>
      </c>
      <c r="AZ10" s="29" t="s">
        <v>41</v>
      </c>
      <c r="BA10" s="27" t="s">
        <v>43</v>
      </c>
      <c r="BB10" s="20"/>
    </row>
    <row r="11" spans="1:54" ht="409.5">
      <c r="A11" s="95"/>
      <c r="B11" s="96"/>
      <c r="C11" s="96"/>
      <c r="D11" s="97"/>
      <c r="E11" s="99"/>
      <c r="F11" s="99"/>
      <c r="G11" s="102"/>
      <c r="H11" s="102"/>
      <c r="I11" s="91" t="s">
        <v>8</v>
      </c>
      <c r="J11" s="33" t="s">
        <v>93</v>
      </c>
      <c r="K11" s="35" t="s">
        <v>101</v>
      </c>
      <c r="L11" s="35" t="s">
        <v>84</v>
      </c>
      <c r="M11" s="33" t="s">
        <v>81</v>
      </c>
      <c r="N11" s="33" t="s">
        <v>85</v>
      </c>
      <c r="O11" s="33" t="s">
        <v>86</v>
      </c>
      <c r="P11" s="31" t="s">
        <v>89</v>
      </c>
      <c r="Q11" s="31" t="s">
        <v>90</v>
      </c>
      <c r="R11" s="31" t="s">
        <v>91</v>
      </c>
      <c r="S11" s="43" t="s">
        <v>97</v>
      </c>
      <c r="T11" s="43" t="s">
        <v>99</v>
      </c>
      <c r="U11" s="43" t="s">
        <v>100</v>
      </c>
      <c r="V11" s="33" t="s">
        <v>87</v>
      </c>
      <c r="W11" s="88" t="s">
        <v>8</v>
      </c>
      <c r="X11" s="30" t="s">
        <v>36</v>
      </c>
      <c r="Y11" s="30" t="s">
        <v>78</v>
      </c>
      <c r="Z11" s="30" t="s">
        <v>79</v>
      </c>
      <c r="AA11" s="30" t="s">
        <v>80</v>
      </c>
      <c r="AB11" s="30" t="s">
        <v>36</v>
      </c>
      <c r="AC11" s="30" t="s">
        <v>36</v>
      </c>
      <c r="AD11" s="30" t="s">
        <v>36</v>
      </c>
      <c r="AE11" s="88" t="s">
        <v>8</v>
      </c>
      <c r="AF11" s="30" t="s">
        <v>44</v>
      </c>
      <c r="AG11" s="30" t="s">
        <v>75</v>
      </c>
      <c r="AH11" s="30" t="s">
        <v>36</v>
      </c>
      <c r="AI11" s="30" t="s">
        <v>36</v>
      </c>
      <c r="AJ11" s="88" t="s">
        <v>8</v>
      </c>
      <c r="AK11" s="30" t="s">
        <v>36</v>
      </c>
      <c r="AL11" s="30" t="s">
        <v>20</v>
      </c>
      <c r="AM11" s="33" t="s">
        <v>68</v>
      </c>
      <c r="AN11" s="46" t="s">
        <v>95</v>
      </c>
      <c r="AO11" s="46" t="s">
        <v>77</v>
      </c>
      <c r="AP11" s="33" t="s">
        <v>76</v>
      </c>
      <c r="AQ11" s="88" t="s">
        <v>8</v>
      </c>
      <c r="AR11" s="30" t="s">
        <v>37</v>
      </c>
      <c r="AS11" s="30" t="s">
        <v>35</v>
      </c>
      <c r="AT11" s="30" t="s">
        <v>37</v>
      </c>
      <c r="AU11" s="30" t="s">
        <v>37</v>
      </c>
      <c r="AV11" s="30" t="s">
        <v>37</v>
      </c>
      <c r="AW11" s="30" t="s">
        <v>37</v>
      </c>
      <c r="AX11" s="30" t="s">
        <v>37</v>
      </c>
      <c r="AY11" s="30" t="s">
        <v>37</v>
      </c>
      <c r="AZ11" s="30" t="s">
        <v>37</v>
      </c>
      <c r="BA11" s="25"/>
      <c r="BB11" s="9"/>
    </row>
    <row r="12" spans="1:54">
      <c r="A12" s="95"/>
      <c r="B12" s="96"/>
      <c r="C12" s="96"/>
      <c r="D12" s="97"/>
      <c r="E12" s="100"/>
      <c r="F12" s="100"/>
      <c r="G12" s="103"/>
      <c r="H12" s="103"/>
      <c r="I12" s="113" t="s">
        <v>3</v>
      </c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4" t="s">
        <v>4</v>
      </c>
      <c r="X12" s="115"/>
      <c r="Y12" s="115"/>
      <c r="Z12" s="115"/>
      <c r="AA12" s="116"/>
      <c r="AB12" s="90" t="s">
        <v>5</v>
      </c>
      <c r="AC12" s="90" t="s">
        <v>2</v>
      </c>
      <c r="AD12" s="90" t="s">
        <v>12</v>
      </c>
      <c r="AE12" s="90"/>
      <c r="AF12" s="90" t="s">
        <v>13</v>
      </c>
      <c r="AG12" s="90"/>
      <c r="AH12" s="90" t="s">
        <v>16</v>
      </c>
      <c r="AI12" s="90" t="s">
        <v>17</v>
      </c>
      <c r="AJ12" s="113" t="s">
        <v>19</v>
      </c>
      <c r="AK12" s="113"/>
      <c r="AL12" s="113"/>
      <c r="AM12" s="45" t="s">
        <v>23</v>
      </c>
      <c r="AN12" s="45"/>
      <c r="AO12" s="45"/>
      <c r="AP12" s="45"/>
      <c r="AQ12" s="113" t="s">
        <v>29</v>
      </c>
      <c r="AR12" s="113"/>
      <c r="AS12" s="113"/>
      <c r="AT12" s="90" t="s">
        <v>30</v>
      </c>
      <c r="AU12" s="90" t="s">
        <v>31</v>
      </c>
      <c r="AV12" s="90" t="s">
        <v>32</v>
      </c>
      <c r="AW12" s="90" t="s">
        <v>33</v>
      </c>
      <c r="AX12" s="90" t="s">
        <v>34</v>
      </c>
      <c r="AY12" s="90" t="s">
        <v>42</v>
      </c>
      <c r="AZ12" s="90" t="s">
        <v>45</v>
      </c>
      <c r="BA12" s="19"/>
      <c r="BB12" s="7"/>
    </row>
    <row r="13" spans="1:54" ht="15.75">
      <c r="A13" s="79">
        <v>20</v>
      </c>
      <c r="B13" s="80" t="s">
        <v>46</v>
      </c>
      <c r="C13" s="81">
        <f t="shared" ref="C13:D13" si="0">SUM(C14:C29)</f>
        <v>11193</v>
      </c>
      <c r="D13" s="82">
        <f t="shared" si="0"/>
        <v>720.69999999999993</v>
      </c>
      <c r="E13" s="83">
        <f>I13+AP13</f>
        <v>22550063.939999998</v>
      </c>
      <c r="F13" s="84">
        <f>SUM(F14:F29)</f>
        <v>175320.00000000003</v>
      </c>
      <c r="G13" s="84">
        <f t="shared" ref="G13:V13" si="1">SUM(G14:G29)</f>
        <v>695138</v>
      </c>
      <c r="H13" s="84">
        <f t="shared" si="1"/>
        <v>21679605.939999998</v>
      </c>
      <c r="I13" s="84">
        <f t="shared" si="1"/>
        <v>20683611.939999998</v>
      </c>
      <c r="J13" s="82">
        <f t="shared" si="1"/>
        <v>146100</v>
      </c>
      <c r="K13" s="82">
        <f t="shared" si="1"/>
        <v>695138</v>
      </c>
      <c r="L13" s="82">
        <f t="shared" si="1"/>
        <v>9500000</v>
      </c>
      <c r="M13" s="82">
        <f t="shared" si="1"/>
        <v>0</v>
      </c>
      <c r="N13" s="82">
        <f t="shared" si="1"/>
        <v>0</v>
      </c>
      <c r="O13" s="82">
        <f t="shared" si="1"/>
        <v>0</v>
      </c>
      <c r="P13" s="85">
        <f t="shared" si="1"/>
        <v>0</v>
      </c>
      <c r="Q13" s="85">
        <f t="shared" si="1"/>
        <v>0</v>
      </c>
      <c r="R13" s="85">
        <f t="shared" si="1"/>
        <v>0</v>
      </c>
      <c r="S13" s="82">
        <f t="shared" si="1"/>
        <v>1999075.94</v>
      </c>
      <c r="T13" s="82">
        <f t="shared" si="1"/>
        <v>1300852</v>
      </c>
      <c r="U13" s="82">
        <f t="shared" si="1"/>
        <v>4742062</v>
      </c>
      <c r="V13" s="82">
        <f t="shared" si="1"/>
        <v>2300384</v>
      </c>
      <c r="W13" s="85">
        <f>SUM(W14:W29)</f>
        <v>0</v>
      </c>
      <c r="X13" s="85">
        <f t="shared" ref="X13:AL13" si="2">SUM(X14:X29)</f>
        <v>0</v>
      </c>
      <c r="Y13" s="85">
        <f t="shared" si="2"/>
        <v>0</v>
      </c>
      <c r="Z13" s="85">
        <f t="shared" si="2"/>
        <v>0</v>
      </c>
      <c r="AA13" s="85">
        <f t="shared" si="2"/>
        <v>0</v>
      </c>
      <c r="AB13" s="85">
        <f t="shared" si="2"/>
        <v>0</v>
      </c>
      <c r="AC13" s="85">
        <f t="shared" si="2"/>
        <v>0</v>
      </c>
      <c r="AD13" s="85">
        <f t="shared" si="2"/>
        <v>0</v>
      </c>
      <c r="AE13" s="86">
        <f t="shared" si="2"/>
        <v>0</v>
      </c>
      <c r="AF13" s="85">
        <f t="shared" si="2"/>
        <v>0</v>
      </c>
      <c r="AG13" s="85">
        <f t="shared" si="2"/>
        <v>0</v>
      </c>
      <c r="AH13" s="85">
        <f t="shared" si="2"/>
        <v>0</v>
      </c>
      <c r="AI13" s="85">
        <f t="shared" si="2"/>
        <v>0</v>
      </c>
      <c r="AJ13" s="85">
        <f t="shared" si="2"/>
        <v>0</v>
      </c>
      <c r="AK13" s="85">
        <f t="shared" si="2"/>
        <v>0</v>
      </c>
      <c r="AL13" s="85">
        <f t="shared" si="2"/>
        <v>0</v>
      </c>
      <c r="AM13" s="82">
        <f>SUM(AM14:AM29)</f>
        <v>29220</v>
      </c>
      <c r="AN13" s="82">
        <f t="shared" ref="AN13:BA13" si="3">SUM(AN14:AN29)</f>
        <v>877632</v>
      </c>
      <c r="AO13" s="82">
        <f t="shared" si="3"/>
        <v>959600</v>
      </c>
      <c r="AP13" s="84">
        <f t="shared" si="3"/>
        <v>1866452</v>
      </c>
      <c r="AQ13" s="21">
        <f t="shared" si="3"/>
        <v>0</v>
      </c>
      <c r="AR13" s="21">
        <f t="shared" si="3"/>
        <v>0</v>
      </c>
      <c r="AS13" s="21">
        <f t="shared" si="3"/>
        <v>0</v>
      </c>
      <c r="AT13" s="21">
        <f t="shared" si="3"/>
        <v>0</v>
      </c>
      <c r="AU13" s="21">
        <f t="shared" si="3"/>
        <v>0</v>
      </c>
      <c r="AV13" s="21">
        <f t="shared" si="3"/>
        <v>0</v>
      </c>
      <c r="AW13" s="21">
        <f t="shared" si="3"/>
        <v>0</v>
      </c>
      <c r="AX13" s="21">
        <f t="shared" si="3"/>
        <v>0</v>
      </c>
      <c r="AY13" s="21">
        <f t="shared" si="3"/>
        <v>0</v>
      </c>
      <c r="AZ13" s="21">
        <f t="shared" si="3"/>
        <v>0</v>
      </c>
      <c r="BA13" s="21">
        <f t="shared" si="3"/>
        <v>0</v>
      </c>
      <c r="BB13" s="48"/>
    </row>
    <row r="14" spans="1:54" ht="15.75">
      <c r="A14" s="12" t="s">
        <v>47</v>
      </c>
      <c r="B14" s="49" t="s">
        <v>52</v>
      </c>
      <c r="C14" s="50">
        <v>411</v>
      </c>
      <c r="D14" s="51">
        <v>25.2</v>
      </c>
      <c r="E14" s="38">
        <f>I14+AP14</f>
        <v>157488.71000000002</v>
      </c>
      <c r="F14" s="37">
        <f t="shared" ref="F14:F24" si="4">J14+X14+AB14+AC14+AD14+AH14+AI14+AK14+AM14+AR14+AT14+AU14+AV14+AW14+AX14+AY14+AZ14</f>
        <v>6421.71</v>
      </c>
      <c r="G14" s="14">
        <f t="shared" ref="G14:G24" si="5">K14+AA14</f>
        <v>0</v>
      </c>
      <c r="H14" s="14">
        <f>E14-F14-G14</f>
        <v>151067.00000000003</v>
      </c>
      <c r="I14" s="47">
        <f>J14+K14+L14+M14+N14+O14+S14+T14+U14+V14</f>
        <v>75332</v>
      </c>
      <c r="J14" s="51">
        <v>5400</v>
      </c>
      <c r="K14" s="51"/>
      <c r="L14" s="51"/>
      <c r="M14" s="51"/>
      <c r="N14" s="51"/>
      <c r="O14" s="51"/>
      <c r="P14" s="52"/>
      <c r="Q14" s="52"/>
      <c r="R14" s="52"/>
      <c r="S14" s="51"/>
      <c r="T14" s="51"/>
      <c r="U14" s="51"/>
      <c r="V14" s="51">
        <v>69932</v>
      </c>
      <c r="W14" s="22">
        <f>SUM(X14:AA14)</f>
        <v>0</v>
      </c>
      <c r="X14" s="52"/>
      <c r="Y14" s="52"/>
      <c r="Z14" s="52"/>
      <c r="AA14" s="52"/>
      <c r="AB14" s="52"/>
      <c r="AC14" s="52"/>
      <c r="AD14" s="52"/>
      <c r="AE14" s="53">
        <f>AF14+AG14</f>
        <v>0</v>
      </c>
      <c r="AF14" s="54"/>
      <c r="AG14" s="55"/>
      <c r="AH14" s="52"/>
      <c r="AI14" s="52"/>
      <c r="AJ14" s="22">
        <f>SUM(AK14:AL14)</f>
        <v>0</v>
      </c>
      <c r="AK14" s="52"/>
      <c r="AL14" s="52"/>
      <c r="AM14" s="51">
        <v>1021.71</v>
      </c>
      <c r="AN14" s="56">
        <v>24340</v>
      </c>
      <c r="AO14" s="51">
        <v>56795</v>
      </c>
      <c r="AP14" s="57">
        <f>AO14+AN14+AM14</f>
        <v>82156.710000000006</v>
      </c>
      <c r="AQ14" s="22">
        <f>SUM(AR14:AS14)</f>
        <v>0</v>
      </c>
      <c r="AR14" s="23"/>
      <c r="AS14" s="23"/>
      <c r="AT14" s="23"/>
      <c r="AU14" s="23"/>
      <c r="AV14" s="23"/>
      <c r="AW14" s="23"/>
      <c r="AX14" s="23"/>
      <c r="AY14" s="23"/>
      <c r="AZ14" s="23"/>
      <c r="BA14" s="24"/>
      <c r="BB14" s="6"/>
    </row>
    <row r="15" spans="1:54" ht="15.75">
      <c r="A15" s="12" t="s">
        <v>48</v>
      </c>
      <c r="B15" s="49" t="s">
        <v>53</v>
      </c>
      <c r="C15" s="50">
        <v>1052</v>
      </c>
      <c r="D15" s="51">
        <v>65.42</v>
      </c>
      <c r="E15" s="38">
        <f>I15+AP15</f>
        <v>219481.38</v>
      </c>
      <c r="F15" s="37">
        <f t="shared" si="4"/>
        <v>16352.380000000001</v>
      </c>
      <c r="G15" s="14">
        <f t="shared" si="5"/>
        <v>0</v>
      </c>
      <c r="H15" s="14">
        <f t="shared" ref="H15:H24" si="6">E15-F15-G15</f>
        <v>203129</v>
      </c>
      <c r="I15" s="47">
        <f t="shared" ref="I15:I24" si="7">J15+K15+L15+M15+N15+O15+S15+T15+U15+V15</f>
        <v>195246</v>
      </c>
      <c r="J15" s="51">
        <v>13700</v>
      </c>
      <c r="K15" s="51"/>
      <c r="L15" s="51"/>
      <c r="M15" s="51"/>
      <c r="N15" s="51"/>
      <c r="O15" s="51"/>
      <c r="P15" s="52"/>
      <c r="Q15" s="52"/>
      <c r="R15" s="52"/>
      <c r="S15" s="51"/>
      <c r="T15" s="51"/>
      <c r="U15" s="51"/>
      <c r="V15" s="51">
        <v>181546</v>
      </c>
      <c r="W15" s="22">
        <f t="shared" ref="W15:W24" si="8">SUM(X15:AA15)</f>
        <v>0</v>
      </c>
      <c r="X15" s="52"/>
      <c r="Y15" s="52"/>
      <c r="Z15" s="52"/>
      <c r="AA15" s="52"/>
      <c r="AB15" s="52"/>
      <c r="AC15" s="52"/>
      <c r="AD15" s="52"/>
      <c r="AE15" s="53">
        <f t="shared" ref="AE15:AE24" si="9">AF15+AG15</f>
        <v>0</v>
      </c>
      <c r="AF15" s="54"/>
      <c r="AG15" s="55"/>
      <c r="AH15" s="52"/>
      <c r="AI15" s="52"/>
      <c r="AJ15" s="22">
        <f t="shared" ref="AJ15:AJ24" si="10">SUM(AK15:AL15)</f>
        <v>0</v>
      </c>
      <c r="AK15" s="52"/>
      <c r="AL15" s="52"/>
      <c r="AM15" s="51">
        <v>2652.38</v>
      </c>
      <c r="AN15" s="56">
        <v>6475</v>
      </c>
      <c r="AO15" s="51">
        <v>15108</v>
      </c>
      <c r="AP15" s="57">
        <f t="shared" ref="AP15:AP25" si="11">AO15+AN15+AM15</f>
        <v>24235.38</v>
      </c>
      <c r="AQ15" s="22">
        <f t="shared" ref="AQ15:AQ24" si="12">SUM(AR15:AS15)</f>
        <v>0</v>
      </c>
      <c r="AR15" s="23"/>
      <c r="AS15" s="23"/>
      <c r="AT15" s="23"/>
      <c r="AU15" s="23"/>
      <c r="AV15" s="23"/>
      <c r="AW15" s="23"/>
      <c r="AX15" s="23"/>
      <c r="AY15" s="23"/>
      <c r="AZ15" s="23"/>
      <c r="BA15" s="24"/>
      <c r="BB15" s="6"/>
    </row>
    <row r="16" spans="1:54" ht="15.75">
      <c r="A16" s="12" t="s">
        <v>49</v>
      </c>
      <c r="B16" s="58" t="s">
        <v>54</v>
      </c>
      <c r="C16" s="50">
        <v>1935</v>
      </c>
      <c r="D16" s="51">
        <v>100.28</v>
      </c>
      <c r="E16" s="38">
        <f t="shared" ref="E16:E19" si="13">I16+AP16</f>
        <v>574199.74</v>
      </c>
      <c r="F16" s="37">
        <f t="shared" si="4"/>
        <v>29165.739999999998</v>
      </c>
      <c r="G16" s="14">
        <f t="shared" si="5"/>
        <v>0</v>
      </c>
      <c r="H16" s="14">
        <f t="shared" si="6"/>
        <v>545034</v>
      </c>
      <c r="I16" s="47">
        <f t="shared" si="7"/>
        <v>381385</v>
      </c>
      <c r="J16" s="51">
        <v>25100</v>
      </c>
      <c r="K16" s="51"/>
      <c r="L16" s="51"/>
      <c r="M16" s="51"/>
      <c r="N16" s="51"/>
      <c r="O16" s="51"/>
      <c r="P16" s="52"/>
      <c r="Q16" s="52"/>
      <c r="R16" s="52"/>
      <c r="S16" s="51"/>
      <c r="T16" s="51"/>
      <c r="U16" s="51"/>
      <c r="V16" s="51">
        <f>278285+78000</f>
        <v>356285</v>
      </c>
      <c r="W16" s="22">
        <f t="shared" si="8"/>
        <v>0</v>
      </c>
      <c r="X16" s="52"/>
      <c r="Y16" s="52"/>
      <c r="Z16" s="52"/>
      <c r="AA16" s="52"/>
      <c r="AB16" s="52"/>
      <c r="AC16" s="52"/>
      <c r="AD16" s="52"/>
      <c r="AE16" s="53">
        <f t="shared" si="9"/>
        <v>0</v>
      </c>
      <c r="AF16" s="54"/>
      <c r="AG16" s="55"/>
      <c r="AH16" s="52"/>
      <c r="AI16" s="52"/>
      <c r="AJ16" s="22">
        <f t="shared" si="10"/>
        <v>0</v>
      </c>
      <c r="AK16" s="52"/>
      <c r="AL16" s="52"/>
      <c r="AM16" s="51">
        <v>4065.74</v>
      </c>
      <c r="AN16" s="56">
        <v>103524</v>
      </c>
      <c r="AO16" s="51">
        <v>85225</v>
      </c>
      <c r="AP16" s="57">
        <f t="shared" si="11"/>
        <v>192814.74</v>
      </c>
      <c r="AQ16" s="22">
        <f t="shared" si="12"/>
        <v>0</v>
      </c>
      <c r="AR16" s="23"/>
      <c r="AS16" s="23"/>
      <c r="AT16" s="23"/>
      <c r="AU16" s="23"/>
      <c r="AV16" s="23"/>
      <c r="AW16" s="23"/>
      <c r="AX16" s="23"/>
      <c r="AY16" s="23"/>
      <c r="AZ16" s="23"/>
      <c r="BA16" s="24"/>
      <c r="BB16" s="6"/>
    </row>
    <row r="17" spans="1:54" ht="15.75">
      <c r="A17" s="12" t="s">
        <v>50</v>
      </c>
      <c r="B17" s="49" t="s">
        <v>55</v>
      </c>
      <c r="C17" s="50">
        <v>501</v>
      </c>
      <c r="D17" s="51">
        <v>5.57</v>
      </c>
      <c r="E17" s="38">
        <f t="shared" si="13"/>
        <v>845730.83</v>
      </c>
      <c r="F17" s="37">
        <f t="shared" si="4"/>
        <v>6725.83</v>
      </c>
      <c r="G17" s="14">
        <f t="shared" si="5"/>
        <v>0</v>
      </c>
      <c r="H17" s="14">
        <f t="shared" si="6"/>
        <v>839005</v>
      </c>
      <c r="I17" s="47">
        <f t="shared" si="7"/>
        <v>621957</v>
      </c>
      <c r="J17" s="51">
        <v>6500</v>
      </c>
      <c r="K17" s="51"/>
      <c r="L17" s="51"/>
      <c r="M17" s="51"/>
      <c r="N17" s="51"/>
      <c r="O17" s="51"/>
      <c r="P17" s="52"/>
      <c r="Q17" s="52"/>
      <c r="R17" s="52"/>
      <c r="S17" s="51">
        <v>600000</v>
      </c>
      <c r="T17" s="51"/>
      <c r="U17" s="51"/>
      <c r="V17" s="51">
        <v>15457</v>
      </c>
      <c r="W17" s="22">
        <f t="shared" si="8"/>
        <v>0</v>
      </c>
      <c r="X17" s="52"/>
      <c r="Y17" s="52"/>
      <c r="Z17" s="52"/>
      <c r="AA17" s="52"/>
      <c r="AB17" s="52"/>
      <c r="AC17" s="52"/>
      <c r="AD17" s="52"/>
      <c r="AE17" s="53">
        <f t="shared" si="9"/>
        <v>0</v>
      </c>
      <c r="AF17" s="54"/>
      <c r="AG17" s="55"/>
      <c r="AH17" s="52"/>
      <c r="AI17" s="52"/>
      <c r="AJ17" s="22">
        <f t="shared" si="10"/>
        <v>0</v>
      </c>
      <c r="AK17" s="52"/>
      <c r="AL17" s="52"/>
      <c r="AM17" s="51">
        <v>225.83</v>
      </c>
      <c r="AN17" s="56">
        <v>121162</v>
      </c>
      <c r="AO17" s="51">
        <v>102386</v>
      </c>
      <c r="AP17" s="57">
        <f t="shared" si="11"/>
        <v>223773.83</v>
      </c>
      <c r="AQ17" s="22">
        <f t="shared" si="12"/>
        <v>0</v>
      </c>
      <c r="AR17" s="23"/>
      <c r="AS17" s="23"/>
      <c r="AT17" s="23"/>
      <c r="AU17" s="23"/>
      <c r="AV17" s="23"/>
      <c r="AW17" s="23"/>
      <c r="AX17" s="23"/>
      <c r="AY17" s="23"/>
      <c r="AZ17" s="23"/>
      <c r="BA17" s="24"/>
      <c r="BB17" s="6"/>
    </row>
    <row r="18" spans="1:54" ht="15.75">
      <c r="A18" s="12" t="s">
        <v>51</v>
      </c>
      <c r="B18" s="49" t="s">
        <v>56</v>
      </c>
      <c r="C18" s="50">
        <v>1161</v>
      </c>
      <c r="D18" s="51">
        <v>45.58</v>
      </c>
      <c r="E18" s="38">
        <f t="shared" si="13"/>
        <v>284373</v>
      </c>
      <c r="F18" s="37">
        <f t="shared" si="4"/>
        <v>17048</v>
      </c>
      <c r="G18" s="14">
        <f t="shared" si="5"/>
        <v>0</v>
      </c>
      <c r="H18" s="14">
        <f t="shared" si="6"/>
        <v>267325</v>
      </c>
      <c r="I18" s="47">
        <f t="shared" si="7"/>
        <v>141688</v>
      </c>
      <c r="J18" s="51">
        <v>15200</v>
      </c>
      <c r="K18" s="51"/>
      <c r="L18" s="51"/>
      <c r="M18" s="51"/>
      <c r="N18" s="51"/>
      <c r="O18" s="51"/>
      <c r="P18" s="52"/>
      <c r="Q18" s="52"/>
      <c r="R18" s="52"/>
      <c r="S18" s="51"/>
      <c r="T18" s="51"/>
      <c r="U18" s="51"/>
      <c r="V18" s="51">
        <v>126488</v>
      </c>
      <c r="W18" s="22">
        <f t="shared" si="8"/>
        <v>0</v>
      </c>
      <c r="X18" s="52"/>
      <c r="Y18" s="52"/>
      <c r="Z18" s="52"/>
      <c r="AA18" s="52"/>
      <c r="AB18" s="52"/>
      <c r="AC18" s="52"/>
      <c r="AD18" s="52"/>
      <c r="AE18" s="53">
        <f t="shared" si="9"/>
        <v>0</v>
      </c>
      <c r="AF18" s="54"/>
      <c r="AG18" s="55"/>
      <c r="AH18" s="52"/>
      <c r="AI18" s="52"/>
      <c r="AJ18" s="22">
        <f t="shared" si="10"/>
        <v>0</v>
      </c>
      <c r="AK18" s="52"/>
      <c r="AL18" s="52"/>
      <c r="AM18" s="51">
        <v>1848</v>
      </c>
      <c r="AN18" s="56">
        <v>96361</v>
      </c>
      <c r="AO18" s="51">
        <v>44476</v>
      </c>
      <c r="AP18" s="57">
        <f t="shared" si="11"/>
        <v>142685</v>
      </c>
      <c r="AQ18" s="22">
        <f t="shared" si="12"/>
        <v>0</v>
      </c>
      <c r="AR18" s="23"/>
      <c r="AS18" s="23"/>
      <c r="AT18" s="23"/>
      <c r="AU18" s="23"/>
      <c r="AV18" s="23"/>
      <c r="AW18" s="23"/>
      <c r="AX18" s="23"/>
      <c r="AY18" s="23"/>
      <c r="AZ18" s="23"/>
      <c r="BA18" s="24"/>
      <c r="BB18" s="6"/>
    </row>
    <row r="19" spans="1:54" ht="15.75">
      <c r="A19" s="12" t="s">
        <v>57</v>
      </c>
      <c r="B19" s="49" t="s">
        <v>63</v>
      </c>
      <c r="C19" s="50">
        <v>840</v>
      </c>
      <c r="D19" s="51">
        <v>55.77</v>
      </c>
      <c r="E19" s="38">
        <f t="shared" si="13"/>
        <v>186632.13</v>
      </c>
      <c r="F19" s="37">
        <f t="shared" si="4"/>
        <v>13261.130000000001</v>
      </c>
      <c r="G19" s="14">
        <f t="shared" si="5"/>
        <v>0</v>
      </c>
      <c r="H19" s="14">
        <f t="shared" si="6"/>
        <v>173371</v>
      </c>
      <c r="I19" s="47">
        <f t="shared" si="7"/>
        <v>165766</v>
      </c>
      <c r="J19" s="51">
        <v>11000</v>
      </c>
      <c r="K19" s="51"/>
      <c r="L19" s="51"/>
      <c r="M19" s="51"/>
      <c r="N19" s="51"/>
      <c r="O19" s="51"/>
      <c r="P19" s="52"/>
      <c r="Q19" s="52"/>
      <c r="R19" s="52"/>
      <c r="S19" s="51"/>
      <c r="T19" s="51"/>
      <c r="U19" s="51"/>
      <c r="V19" s="51">
        <v>154766</v>
      </c>
      <c r="W19" s="22">
        <f t="shared" si="8"/>
        <v>0</v>
      </c>
      <c r="X19" s="52"/>
      <c r="Y19" s="52"/>
      <c r="Z19" s="52"/>
      <c r="AA19" s="52"/>
      <c r="AB19" s="52"/>
      <c r="AC19" s="52"/>
      <c r="AD19" s="52"/>
      <c r="AE19" s="53">
        <f t="shared" si="9"/>
        <v>0</v>
      </c>
      <c r="AF19" s="54"/>
      <c r="AG19" s="55"/>
      <c r="AH19" s="52"/>
      <c r="AI19" s="52"/>
      <c r="AJ19" s="22">
        <f t="shared" si="10"/>
        <v>0</v>
      </c>
      <c r="AK19" s="52"/>
      <c r="AL19" s="52"/>
      <c r="AM19" s="51">
        <v>2261.13</v>
      </c>
      <c r="AN19" s="56">
        <v>5582</v>
      </c>
      <c r="AO19" s="51">
        <v>13023</v>
      </c>
      <c r="AP19" s="57">
        <f t="shared" si="11"/>
        <v>20866.13</v>
      </c>
      <c r="AQ19" s="22">
        <f t="shared" si="12"/>
        <v>0</v>
      </c>
      <c r="AR19" s="23"/>
      <c r="AS19" s="23"/>
      <c r="AT19" s="23"/>
      <c r="AU19" s="23"/>
      <c r="AV19" s="23"/>
      <c r="AW19" s="23"/>
      <c r="AX19" s="23"/>
      <c r="AY19" s="23"/>
      <c r="AZ19" s="23"/>
      <c r="BA19" s="24"/>
      <c r="BB19" s="6"/>
    </row>
    <row r="20" spans="1:54" ht="15.75">
      <c r="A20" s="12" t="s">
        <v>58</v>
      </c>
      <c r="B20" s="49" t="s">
        <v>64</v>
      </c>
      <c r="C20" s="50">
        <v>1852</v>
      </c>
      <c r="D20" s="51">
        <v>122.81</v>
      </c>
      <c r="E20" s="38">
        <f>I20+AP20</f>
        <v>11014213.199999999</v>
      </c>
      <c r="F20" s="37">
        <f t="shared" si="4"/>
        <v>29179.200000000001</v>
      </c>
      <c r="G20" s="14">
        <f t="shared" si="5"/>
        <v>695138</v>
      </c>
      <c r="H20" s="14">
        <f t="shared" si="6"/>
        <v>10289896</v>
      </c>
      <c r="I20" s="47">
        <f t="shared" si="7"/>
        <v>10560146</v>
      </c>
      <c r="J20" s="51">
        <v>24200</v>
      </c>
      <c r="K20" s="51">
        <v>695138</v>
      </c>
      <c r="L20" s="51">
        <v>9500000</v>
      </c>
      <c r="M20" s="51"/>
      <c r="N20" s="51"/>
      <c r="O20" s="51"/>
      <c r="P20" s="52"/>
      <c r="Q20" s="52"/>
      <c r="R20" s="52"/>
      <c r="S20" s="51"/>
      <c r="T20" s="51"/>
      <c r="U20" s="51"/>
      <c r="V20" s="51">
        <v>340808</v>
      </c>
      <c r="W20" s="22">
        <f t="shared" si="8"/>
        <v>0</v>
      </c>
      <c r="X20" s="52"/>
      <c r="Y20" s="52"/>
      <c r="Z20" s="52"/>
      <c r="AA20" s="52"/>
      <c r="AB20" s="52"/>
      <c r="AC20" s="52"/>
      <c r="AD20" s="52"/>
      <c r="AE20" s="53">
        <f t="shared" si="9"/>
        <v>0</v>
      </c>
      <c r="AF20" s="54"/>
      <c r="AG20" s="55"/>
      <c r="AH20" s="52"/>
      <c r="AI20" s="52"/>
      <c r="AJ20" s="22">
        <f t="shared" si="10"/>
        <v>0</v>
      </c>
      <c r="AK20" s="52"/>
      <c r="AL20" s="52"/>
      <c r="AM20" s="51">
        <v>4979.2</v>
      </c>
      <c r="AN20" s="56">
        <v>187291</v>
      </c>
      <c r="AO20" s="51">
        <v>261797</v>
      </c>
      <c r="AP20" s="57">
        <f t="shared" si="11"/>
        <v>454067.20000000001</v>
      </c>
      <c r="AQ20" s="22">
        <f t="shared" si="12"/>
        <v>0</v>
      </c>
      <c r="AR20" s="23"/>
      <c r="AS20" s="23"/>
      <c r="AT20" s="23"/>
      <c r="AU20" s="23"/>
      <c r="AV20" s="23"/>
      <c r="AW20" s="23"/>
      <c r="AX20" s="23"/>
      <c r="AY20" s="23"/>
      <c r="AZ20" s="23"/>
      <c r="BA20" s="24"/>
      <c r="BB20" s="6"/>
    </row>
    <row r="21" spans="1:54" ht="15.75">
      <c r="A21" s="12" t="s">
        <v>59</v>
      </c>
      <c r="B21" s="49" t="s">
        <v>65</v>
      </c>
      <c r="C21" s="50">
        <v>871</v>
      </c>
      <c r="D21" s="51">
        <v>113</v>
      </c>
      <c r="E21" s="38">
        <f>I21+AP21</f>
        <v>8103317.3999999994</v>
      </c>
      <c r="F21" s="37">
        <f t="shared" si="4"/>
        <v>15981.46</v>
      </c>
      <c r="G21" s="14">
        <f t="shared" si="5"/>
        <v>0</v>
      </c>
      <c r="H21" s="14">
        <f t="shared" si="6"/>
        <v>8087335.9399999995</v>
      </c>
      <c r="I21" s="47">
        <f t="shared" si="7"/>
        <v>7989357.9399999995</v>
      </c>
      <c r="J21" s="51">
        <v>11400</v>
      </c>
      <c r="K21" s="51"/>
      <c r="L21" s="51"/>
      <c r="M21" s="51"/>
      <c r="N21" s="51"/>
      <c r="O21" s="51"/>
      <c r="P21" s="52"/>
      <c r="Q21" s="52"/>
      <c r="R21" s="52"/>
      <c r="S21" s="59">
        <f>(230676.58+836835)+15000+286364.36+30200</f>
        <v>1399075.94</v>
      </c>
      <c r="T21" s="51">
        <v>1300852</v>
      </c>
      <c r="U21" s="51">
        <v>4742062</v>
      </c>
      <c r="V21" s="51">
        <f>313584+222384</f>
        <v>535968</v>
      </c>
      <c r="W21" s="22">
        <f t="shared" si="8"/>
        <v>0</v>
      </c>
      <c r="X21" s="52"/>
      <c r="Y21" s="52"/>
      <c r="Z21" s="52"/>
      <c r="AA21" s="52"/>
      <c r="AB21" s="52"/>
      <c r="AC21" s="52"/>
      <c r="AD21" s="52"/>
      <c r="AE21" s="53">
        <f t="shared" si="9"/>
        <v>0</v>
      </c>
      <c r="AF21" s="54"/>
      <c r="AG21" s="55"/>
      <c r="AH21" s="52"/>
      <c r="AI21" s="52"/>
      <c r="AJ21" s="22">
        <f t="shared" si="10"/>
        <v>0</v>
      </c>
      <c r="AK21" s="52"/>
      <c r="AL21" s="52"/>
      <c r="AM21" s="51">
        <v>4581.46</v>
      </c>
      <c r="AN21" s="56">
        <v>86434</v>
      </c>
      <c r="AO21" s="51">
        <v>22944</v>
      </c>
      <c r="AP21" s="57">
        <f t="shared" si="11"/>
        <v>113959.46</v>
      </c>
      <c r="AQ21" s="22">
        <f t="shared" si="12"/>
        <v>0</v>
      </c>
      <c r="AR21" s="23"/>
      <c r="AS21" s="23"/>
      <c r="AT21" s="23"/>
      <c r="AU21" s="23"/>
      <c r="AV21" s="23"/>
      <c r="AW21" s="23"/>
      <c r="AX21" s="23"/>
      <c r="AY21" s="23"/>
      <c r="AZ21" s="23"/>
      <c r="BA21" s="24"/>
      <c r="BB21" s="6"/>
    </row>
    <row r="22" spans="1:54" ht="30">
      <c r="A22" s="12" t="s">
        <v>60</v>
      </c>
      <c r="B22" s="60" t="s">
        <v>66</v>
      </c>
      <c r="C22" s="50">
        <v>793</v>
      </c>
      <c r="D22" s="51">
        <v>80</v>
      </c>
      <c r="E22" s="38">
        <f>I22+AP22+0.001</f>
        <v>400239.511</v>
      </c>
      <c r="F22" s="37">
        <f t="shared" si="4"/>
        <v>13643.51</v>
      </c>
      <c r="G22" s="14">
        <f t="shared" si="5"/>
        <v>0</v>
      </c>
      <c r="H22" s="14">
        <f t="shared" si="6"/>
        <v>386596.00099999999</v>
      </c>
      <c r="I22" s="47">
        <f t="shared" si="7"/>
        <v>232406</v>
      </c>
      <c r="J22" s="51">
        <v>10400</v>
      </c>
      <c r="K22" s="51"/>
      <c r="L22" s="51"/>
      <c r="M22" s="51"/>
      <c r="N22" s="51"/>
      <c r="O22" s="51"/>
      <c r="P22" s="52"/>
      <c r="Q22" s="52"/>
      <c r="R22" s="52"/>
      <c r="S22" s="51"/>
      <c r="T22" s="51"/>
      <c r="U22" s="51"/>
      <c r="V22" s="51">
        <v>222006</v>
      </c>
      <c r="W22" s="22">
        <f t="shared" si="8"/>
        <v>0</v>
      </c>
      <c r="X22" s="52"/>
      <c r="Y22" s="52"/>
      <c r="Z22" s="52"/>
      <c r="AA22" s="52"/>
      <c r="AB22" s="52"/>
      <c r="AC22" s="52"/>
      <c r="AD22" s="52"/>
      <c r="AE22" s="53">
        <f t="shared" si="9"/>
        <v>0</v>
      </c>
      <c r="AF22" s="54"/>
      <c r="AG22" s="55"/>
      <c r="AH22" s="52"/>
      <c r="AI22" s="52"/>
      <c r="AJ22" s="22">
        <f t="shared" si="10"/>
        <v>0</v>
      </c>
      <c r="AK22" s="52"/>
      <c r="AL22" s="52"/>
      <c r="AM22" s="51">
        <v>3243.51</v>
      </c>
      <c r="AN22" s="56">
        <v>114547</v>
      </c>
      <c r="AO22" s="51">
        <v>50043</v>
      </c>
      <c r="AP22" s="57">
        <f t="shared" si="11"/>
        <v>167833.51</v>
      </c>
      <c r="AQ22" s="22">
        <f t="shared" si="12"/>
        <v>0</v>
      </c>
      <c r="AR22" s="23"/>
      <c r="AS22" s="23"/>
      <c r="AT22" s="23"/>
      <c r="AU22" s="23"/>
      <c r="AV22" s="23"/>
      <c r="AW22" s="23"/>
      <c r="AX22" s="23"/>
      <c r="AY22" s="23"/>
      <c r="AZ22" s="23"/>
      <c r="BA22" s="24"/>
      <c r="BB22" s="6"/>
    </row>
    <row r="23" spans="1:54" ht="30">
      <c r="A23" s="12" t="s">
        <v>61</v>
      </c>
      <c r="B23" s="60" t="s">
        <v>82</v>
      </c>
      <c r="C23" s="50">
        <v>1056</v>
      </c>
      <c r="D23" s="51">
        <v>62.17</v>
      </c>
      <c r="E23" s="38">
        <f>I23+AP23</f>
        <v>496849.62</v>
      </c>
      <c r="F23" s="37">
        <f t="shared" si="4"/>
        <v>16320.619999999999</v>
      </c>
      <c r="G23" s="14">
        <f t="shared" si="5"/>
        <v>0</v>
      </c>
      <c r="H23" s="14">
        <f t="shared" si="6"/>
        <v>480529</v>
      </c>
      <c r="I23" s="47">
        <f t="shared" si="7"/>
        <v>186327</v>
      </c>
      <c r="J23" s="51">
        <v>13800</v>
      </c>
      <c r="K23" s="51"/>
      <c r="L23" s="51"/>
      <c r="M23" s="51"/>
      <c r="N23" s="51"/>
      <c r="O23" s="51"/>
      <c r="P23" s="52"/>
      <c r="Q23" s="52"/>
      <c r="R23" s="52"/>
      <c r="S23" s="51"/>
      <c r="T23" s="51"/>
      <c r="U23" s="51"/>
      <c r="V23" s="51">
        <v>172527</v>
      </c>
      <c r="W23" s="22">
        <f t="shared" si="8"/>
        <v>0</v>
      </c>
      <c r="X23" s="52"/>
      <c r="Y23" s="52"/>
      <c r="Z23" s="52"/>
      <c r="AA23" s="52"/>
      <c r="AB23" s="52"/>
      <c r="AC23" s="52"/>
      <c r="AD23" s="52"/>
      <c r="AE23" s="53">
        <f t="shared" si="9"/>
        <v>0</v>
      </c>
      <c r="AF23" s="54"/>
      <c r="AG23" s="55"/>
      <c r="AH23" s="52"/>
      <c r="AI23" s="52"/>
      <c r="AJ23" s="22">
        <f t="shared" si="10"/>
        <v>0</v>
      </c>
      <c r="AK23" s="52"/>
      <c r="AL23" s="52"/>
      <c r="AM23" s="51">
        <v>2520.62</v>
      </c>
      <c r="AN23" s="56">
        <v>92401</v>
      </c>
      <c r="AO23" s="51">
        <v>215601</v>
      </c>
      <c r="AP23" s="57">
        <f t="shared" si="11"/>
        <v>310522.62</v>
      </c>
      <c r="AQ23" s="22">
        <f t="shared" si="12"/>
        <v>0</v>
      </c>
      <c r="AR23" s="23"/>
      <c r="AS23" s="23"/>
      <c r="AT23" s="23"/>
      <c r="AU23" s="23"/>
      <c r="AV23" s="23"/>
      <c r="AW23" s="23"/>
      <c r="AX23" s="23"/>
      <c r="AY23" s="23"/>
      <c r="AZ23" s="23"/>
      <c r="BA23" s="24"/>
      <c r="BB23" s="6"/>
    </row>
    <row r="24" spans="1:54" ht="15" customHeight="1">
      <c r="A24" s="12" t="s">
        <v>62</v>
      </c>
      <c r="B24" s="49" t="s">
        <v>67</v>
      </c>
      <c r="C24" s="50">
        <v>721</v>
      </c>
      <c r="D24" s="51">
        <v>44.9</v>
      </c>
      <c r="E24" s="38">
        <f>I24+AP24-0.001</f>
        <v>267538.41900000005</v>
      </c>
      <c r="F24" s="37">
        <f t="shared" si="4"/>
        <v>11220.42</v>
      </c>
      <c r="G24" s="14">
        <f t="shared" si="5"/>
        <v>0</v>
      </c>
      <c r="H24" s="14">
        <f t="shared" si="6"/>
        <v>256317.99900000004</v>
      </c>
      <c r="I24" s="47">
        <f t="shared" si="7"/>
        <v>134001</v>
      </c>
      <c r="J24" s="51">
        <v>9400</v>
      </c>
      <c r="K24" s="51"/>
      <c r="L24" s="51"/>
      <c r="M24" s="51"/>
      <c r="N24" s="51"/>
      <c r="O24" s="51"/>
      <c r="P24" s="52"/>
      <c r="Q24" s="52"/>
      <c r="R24" s="52"/>
      <c r="S24" s="51"/>
      <c r="T24" s="51"/>
      <c r="U24" s="51"/>
      <c r="V24" s="51">
        <v>124601</v>
      </c>
      <c r="W24" s="22">
        <f t="shared" si="8"/>
        <v>0</v>
      </c>
      <c r="X24" s="52"/>
      <c r="Y24" s="52"/>
      <c r="Z24" s="52"/>
      <c r="AA24" s="52"/>
      <c r="AB24" s="52"/>
      <c r="AC24" s="52"/>
      <c r="AD24" s="52"/>
      <c r="AE24" s="53">
        <f t="shared" si="9"/>
        <v>0</v>
      </c>
      <c r="AF24" s="54"/>
      <c r="AG24" s="55"/>
      <c r="AH24" s="52"/>
      <c r="AI24" s="52"/>
      <c r="AJ24" s="22">
        <f t="shared" si="10"/>
        <v>0</v>
      </c>
      <c r="AK24" s="52"/>
      <c r="AL24" s="52"/>
      <c r="AM24" s="51">
        <v>1820.42</v>
      </c>
      <c r="AN24" s="56">
        <v>39515</v>
      </c>
      <c r="AO24" s="51">
        <v>92202</v>
      </c>
      <c r="AP24" s="57">
        <f t="shared" si="11"/>
        <v>133537.42000000001</v>
      </c>
      <c r="AQ24" s="22">
        <f t="shared" si="12"/>
        <v>0</v>
      </c>
      <c r="AR24" s="23"/>
      <c r="AS24" s="23"/>
      <c r="AT24" s="23"/>
      <c r="AU24" s="23"/>
      <c r="AV24" s="23"/>
      <c r="AW24" s="23"/>
      <c r="AX24" s="23"/>
      <c r="AY24" s="23"/>
      <c r="AZ24" s="23"/>
      <c r="BA24" s="24"/>
      <c r="BB24" s="6"/>
    </row>
    <row r="25" spans="1:54" ht="15.75" hidden="1">
      <c r="A25" s="12"/>
      <c r="B25" s="49"/>
      <c r="C25" s="50"/>
      <c r="D25" s="51"/>
      <c r="E25" s="37"/>
      <c r="F25" s="37"/>
      <c r="G25" s="14"/>
      <c r="H25" s="14"/>
      <c r="I25" s="47"/>
      <c r="J25" s="51"/>
      <c r="K25" s="51"/>
      <c r="L25" s="51"/>
      <c r="M25" s="51"/>
      <c r="N25" s="51"/>
      <c r="O25" s="51"/>
      <c r="P25" s="61"/>
      <c r="Q25" s="61"/>
      <c r="R25" s="61"/>
      <c r="S25" s="51"/>
      <c r="T25" s="51"/>
      <c r="U25" s="51"/>
      <c r="V25" s="51"/>
      <c r="W25" s="8"/>
      <c r="X25" s="61"/>
      <c r="Y25" s="61"/>
      <c r="Z25" s="61"/>
      <c r="AA25" s="61"/>
      <c r="AB25" s="61"/>
      <c r="AC25" s="61"/>
      <c r="AD25" s="61"/>
      <c r="AE25" s="61"/>
      <c r="AF25" s="54"/>
      <c r="AG25" s="54"/>
      <c r="AH25" s="61"/>
      <c r="AI25" s="61">
        <f t="shared" ref="AI25:AI29" si="14">ROUND(70.2/12033*C25,1)</f>
        <v>0</v>
      </c>
      <c r="AJ25" s="11"/>
      <c r="AK25" s="61">
        <f t="shared" ref="AK25:AK29" si="15">ROUND(70.2/12033*C25,1)</f>
        <v>0</v>
      </c>
      <c r="AL25" s="61"/>
      <c r="AM25" s="51">
        <f t="shared" ref="AM25:AM29" si="16">ROUND(23.7/720.7*D25,1)</f>
        <v>0</v>
      </c>
      <c r="AN25" s="51"/>
      <c r="AO25" s="51"/>
      <c r="AP25" s="57">
        <f t="shared" si="11"/>
        <v>0</v>
      </c>
      <c r="AQ25" s="11"/>
      <c r="AR25" s="10">
        <f t="shared" ref="AR25:AR29" si="17">ROUND(23.7/12033*C25,1)</f>
        <v>0</v>
      </c>
      <c r="AS25" s="10">
        <f t="shared" ref="AS25:AS29" si="18">ROUND(50/12033*C25,1)</f>
        <v>0</v>
      </c>
      <c r="AT25" s="10"/>
      <c r="AU25" s="10"/>
      <c r="AV25" s="10"/>
      <c r="AW25" s="10"/>
      <c r="AX25" s="10"/>
      <c r="AY25" s="10"/>
      <c r="AZ25" s="10"/>
      <c r="BA25" s="6"/>
      <c r="BB25" s="6"/>
    </row>
    <row r="26" spans="1:54" ht="15.75" hidden="1">
      <c r="A26" s="12"/>
      <c r="B26" s="49"/>
      <c r="C26" s="50"/>
      <c r="D26" s="51"/>
      <c r="E26" s="37"/>
      <c r="F26" s="37"/>
      <c r="G26" s="14"/>
      <c r="H26" s="14"/>
      <c r="I26" s="47"/>
      <c r="J26" s="51"/>
      <c r="K26" s="51"/>
      <c r="L26" s="51"/>
      <c r="M26" s="51"/>
      <c r="N26" s="51"/>
      <c r="O26" s="51"/>
      <c r="P26" s="61"/>
      <c r="Q26" s="61"/>
      <c r="R26" s="61"/>
      <c r="S26" s="51"/>
      <c r="T26" s="51"/>
      <c r="U26" s="51"/>
      <c r="V26" s="51"/>
      <c r="W26" s="8"/>
      <c r="X26" s="61"/>
      <c r="Y26" s="61"/>
      <c r="Z26" s="61"/>
      <c r="AA26" s="61"/>
      <c r="AB26" s="61"/>
      <c r="AC26" s="61"/>
      <c r="AD26" s="61"/>
      <c r="AE26" s="61"/>
      <c r="AF26" s="54"/>
      <c r="AG26" s="54"/>
      <c r="AH26" s="61"/>
      <c r="AI26" s="61">
        <f t="shared" si="14"/>
        <v>0</v>
      </c>
      <c r="AJ26" s="11"/>
      <c r="AK26" s="61">
        <f t="shared" si="15"/>
        <v>0</v>
      </c>
      <c r="AL26" s="61"/>
      <c r="AM26" s="51">
        <f t="shared" si="16"/>
        <v>0</v>
      </c>
      <c r="AN26" s="51"/>
      <c r="AO26" s="51"/>
      <c r="AP26" s="51"/>
      <c r="AQ26" s="11"/>
      <c r="AR26" s="10">
        <f t="shared" si="17"/>
        <v>0</v>
      </c>
      <c r="AS26" s="10">
        <f t="shared" si="18"/>
        <v>0</v>
      </c>
      <c r="AT26" s="10"/>
      <c r="AU26" s="10"/>
      <c r="AV26" s="10"/>
      <c r="AW26" s="10"/>
      <c r="AX26" s="10"/>
      <c r="AY26" s="10"/>
      <c r="AZ26" s="10"/>
      <c r="BA26" s="6"/>
      <c r="BB26" s="6"/>
    </row>
    <row r="27" spans="1:54" ht="15.75" hidden="1">
      <c r="A27" s="12"/>
      <c r="B27" s="49"/>
      <c r="C27" s="50"/>
      <c r="D27" s="51"/>
      <c r="E27" s="37"/>
      <c r="F27" s="37"/>
      <c r="G27" s="14"/>
      <c r="H27" s="14"/>
      <c r="I27" s="47"/>
      <c r="J27" s="51"/>
      <c r="K27" s="51"/>
      <c r="L27" s="51"/>
      <c r="M27" s="51"/>
      <c r="N27" s="51"/>
      <c r="O27" s="51"/>
      <c r="P27" s="61"/>
      <c r="Q27" s="61"/>
      <c r="R27" s="61"/>
      <c r="S27" s="51"/>
      <c r="T27" s="51"/>
      <c r="U27" s="51"/>
      <c r="V27" s="51"/>
      <c r="W27" s="8"/>
      <c r="X27" s="61"/>
      <c r="Y27" s="61"/>
      <c r="Z27" s="61"/>
      <c r="AA27" s="61"/>
      <c r="AB27" s="61"/>
      <c r="AC27" s="61"/>
      <c r="AD27" s="61"/>
      <c r="AE27" s="61"/>
      <c r="AF27" s="54"/>
      <c r="AG27" s="54"/>
      <c r="AH27" s="61"/>
      <c r="AI27" s="61">
        <f t="shared" si="14"/>
        <v>0</v>
      </c>
      <c r="AJ27" s="11"/>
      <c r="AK27" s="61">
        <f t="shared" si="15"/>
        <v>0</v>
      </c>
      <c r="AL27" s="61"/>
      <c r="AM27" s="51">
        <f t="shared" si="16"/>
        <v>0</v>
      </c>
      <c r="AN27" s="51"/>
      <c r="AO27" s="51"/>
      <c r="AP27" s="51"/>
      <c r="AQ27" s="11"/>
      <c r="AR27" s="10">
        <f t="shared" si="17"/>
        <v>0</v>
      </c>
      <c r="AS27" s="10">
        <f t="shared" si="18"/>
        <v>0</v>
      </c>
      <c r="AT27" s="10"/>
      <c r="AU27" s="10"/>
      <c r="AV27" s="10"/>
      <c r="AW27" s="10"/>
      <c r="AX27" s="10"/>
      <c r="AY27" s="10"/>
      <c r="AZ27" s="10"/>
      <c r="BA27" s="6"/>
      <c r="BB27" s="6"/>
    </row>
    <row r="28" spans="1:54" ht="15.75" hidden="1">
      <c r="A28" s="12"/>
      <c r="B28" s="49"/>
      <c r="C28" s="50"/>
      <c r="D28" s="51"/>
      <c r="E28" s="37"/>
      <c r="F28" s="37"/>
      <c r="G28" s="14"/>
      <c r="H28" s="14"/>
      <c r="I28" s="47"/>
      <c r="J28" s="51"/>
      <c r="K28" s="51"/>
      <c r="L28" s="51"/>
      <c r="M28" s="51"/>
      <c r="N28" s="51"/>
      <c r="O28" s="51"/>
      <c r="P28" s="61"/>
      <c r="Q28" s="61"/>
      <c r="R28" s="61"/>
      <c r="S28" s="51"/>
      <c r="T28" s="51"/>
      <c r="U28" s="51"/>
      <c r="V28" s="51"/>
      <c r="W28" s="8"/>
      <c r="X28" s="61"/>
      <c r="Y28" s="61"/>
      <c r="Z28" s="61"/>
      <c r="AA28" s="61"/>
      <c r="AB28" s="61"/>
      <c r="AC28" s="61"/>
      <c r="AD28" s="61"/>
      <c r="AE28" s="61"/>
      <c r="AF28" s="54"/>
      <c r="AG28" s="54"/>
      <c r="AH28" s="61"/>
      <c r="AI28" s="61">
        <f t="shared" si="14"/>
        <v>0</v>
      </c>
      <c r="AJ28" s="11"/>
      <c r="AK28" s="61">
        <f t="shared" si="15"/>
        <v>0</v>
      </c>
      <c r="AL28" s="61"/>
      <c r="AM28" s="51">
        <f t="shared" si="16"/>
        <v>0</v>
      </c>
      <c r="AN28" s="51"/>
      <c r="AO28" s="51"/>
      <c r="AP28" s="51"/>
      <c r="AQ28" s="11"/>
      <c r="AR28" s="10">
        <f t="shared" si="17"/>
        <v>0</v>
      </c>
      <c r="AS28" s="10">
        <f t="shared" si="18"/>
        <v>0</v>
      </c>
      <c r="AT28" s="10"/>
      <c r="AU28" s="10"/>
      <c r="AV28" s="10"/>
      <c r="AW28" s="10"/>
      <c r="AX28" s="10"/>
      <c r="AY28" s="10"/>
      <c r="AZ28" s="10"/>
      <c r="BA28" s="6"/>
      <c r="BB28" s="6"/>
    </row>
    <row r="29" spans="1:54" ht="15.75" hidden="1">
      <c r="A29" s="12"/>
      <c r="B29" s="49"/>
      <c r="C29" s="50"/>
      <c r="D29" s="51"/>
      <c r="E29" s="37"/>
      <c r="F29" s="37"/>
      <c r="G29" s="14"/>
      <c r="H29" s="14"/>
      <c r="I29" s="47"/>
      <c r="J29" s="51"/>
      <c r="K29" s="51"/>
      <c r="L29" s="51"/>
      <c r="M29" s="51"/>
      <c r="N29" s="51"/>
      <c r="O29" s="51"/>
      <c r="P29" s="61"/>
      <c r="Q29" s="61"/>
      <c r="R29" s="61"/>
      <c r="S29" s="51"/>
      <c r="T29" s="51"/>
      <c r="U29" s="51"/>
      <c r="V29" s="51"/>
      <c r="W29" s="8"/>
      <c r="X29" s="61"/>
      <c r="Y29" s="61"/>
      <c r="Z29" s="61"/>
      <c r="AA29" s="61"/>
      <c r="AB29" s="61"/>
      <c r="AC29" s="61"/>
      <c r="AD29" s="61"/>
      <c r="AE29" s="61"/>
      <c r="AF29" s="54"/>
      <c r="AG29" s="54"/>
      <c r="AH29" s="61"/>
      <c r="AI29" s="61">
        <f t="shared" si="14"/>
        <v>0</v>
      </c>
      <c r="AJ29" s="11"/>
      <c r="AK29" s="61">
        <f t="shared" si="15"/>
        <v>0</v>
      </c>
      <c r="AL29" s="61"/>
      <c r="AM29" s="51">
        <f t="shared" si="16"/>
        <v>0</v>
      </c>
      <c r="AN29" s="51"/>
      <c r="AO29" s="51"/>
      <c r="AP29" s="51"/>
      <c r="AQ29" s="11"/>
      <c r="AR29" s="10">
        <f t="shared" si="17"/>
        <v>0</v>
      </c>
      <c r="AS29" s="10">
        <f t="shared" si="18"/>
        <v>0</v>
      </c>
      <c r="AT29" s="10"/>
      <c r="AU29" s="10"/>
      <c r="AV29" s="10"/>
      <c r="AW29" s="10"/>
      <c r="AX29" s="10"/>
      <c r="AY29" s="10"/>
      <c r="AZ29" s="10"/>
      <c r="BA29" s="6"/>
      <c r="BB29" s="6"/>
    </row>
    <row r="30" spans="1:54" ht="15.75" hidden="1">
      <c r="A30" s="16"/>
      <c r="B30" s="62"/>
      <c r="C30" s="104" t="s">
        <v>38</v>
      </c>
      <c r="D30" s="105"/>
      <c r="E30" s="63"/>
      <c r="F30" s="64"/>
      <c r="G30" s="65"/>
      <c r="H30" s="65"/>
      <c r="I30" s="66"/>
      <c r="J30" s="66"/>
      <c r="K30" s="66"/>
      <c r="L30" s="66"/>
      <c r="M30" s="66"/>
      <c r="N30" s="66"/>
      <c r="O30" s="66"/>
      <c r="P30" s="67"/>
      <c r="Q30" s="67"/>
      <c r="R30" s="67"/>
      <c r="S30" s="68"/>
      <c r="T30" s="66"/>
      <c r="U30" s="66"/>
      <c r="V30" s="69"/>
      <c r="W30" s="67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69"/>
      <c r="AN30" s="69"/>
      <c r="AO30" s="69"/>
      <c r="AP30" s="69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</row>
    <row r="31" spans="1:54" ht="15">
      <c r="A31" s="3"/>
      <c r="B31" s="71"/>
      <c r="C31" s="72"/>
      <c r="D31" s="73"/>
      <c r="E31" s="74"/>
      <c r="F31" s="74"/>
      <c r="G31" s="75"/>
      <c r="H31" s="75"/>
      <c r="I31" s="73"/>
      <c r="J31" s="73"/>
      <c r="K31" s="73"/>
      <c r="L31" s="73"/>
      <c r="M31" s="73"/>
      <c r="N31" s="73"/>
      <c r="O31" s="73"/>
      <c r="P31" s="72"/>
      <c r="Q31" s="72"/>
      <c r="R31" s="72"/>
      <c r="S31" s="76"/>
      <c r="T31" s="73"/>
      <c r="U31" s="73"/>
      <c r="V31" s="77"/>
      <c r="W31" s="72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7"/>
      <c r="AN31" s="77"/>
      <c r="AO31" s="77"/>
      <c r="AP31" s="77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5">
      <c r="A32" s="3"/>
      <c r="B32" s="71"/>
      <c r="C32" s="72"/>
      <c r="D32" s="73"/>
      <c r="E32" s="74"/>
      <c r="F32" s="74"/>
      <c r="G32" s="75"/>
      <c r="H32" s="75"/>
      <c r="I32" s="73"/>
      <c r="J32" s="73"/>
      <c r="K32" s="73"/>
      <c r="L32" s="73"/>
      <c r="M32" s="73"/>
      <c r="N32" s="73"/>
      <c r="O32" s="73"/>
      <c r="P32" s="72"/>
      <c r="Q32" s="72"/>
      <c r="R32" s="72"/>
      <c r="S32" s="76"/>
      <c r="T32" s="73"/>
      <c r="U32" s="73"/>
      <c r="V32" s="77"/>
      <c r="W32" s="72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7"/>
      <c r="AN32" s="77"/>
      <c r="AO32" s="77"/>
      <c r="AP32" s="77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>
      <c r="A33" s="1"/>
      <c r="B33" s="1"/>
      <c r="C33" s="1"/>
      <c r="D33" s="1"/>
      <c r="E33" s="34"/>
      <c r="F33" s="34"/>
      <c r="G33" s="1"/>
      <c r="H33" s="1"/>
      <c r="I33" s="34"/>
      <c r="J33" s="34"/>
      <c r="K33" s="34"/>
      <c r="L33" s="34"/>
      <c r="M33" s="34"/>
      <c r="N33" s="34"/>
      <c r="O33" s="34"/>
      <c r="P33" s="1"/>
      <c r="Q33" s="1"/>
      <c r="R33" s="1"/>
      <c r="S33" s="40"/>
      <c r="T33" s="34"/>
      <c r="U33" s="34"/>
      <c r="V33" s="3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34"/>
      <c r="AN33" s="34"/>
      <c r="AO33" s="34"/>
      <c r="AP33" s="34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>
      <c r="A34" s="1"/>
      <c r="B34" s="1"/>
      <c r="C34" s="1"/>
      <c r="D34" s="1"/>
      <c r="E34" s="34"/>
      <c r="F34" s="34"/>
      <c r="G34" s="1"/>
      <c r="H34" s="1"/>
      <c r="I34" s="34"/>
      <c r="J34" s="34"/>
      <c r="K34" s="34"/>
      <c r="L34" s="34"/>
      <c r="M34" s="34"/>
      <c r="N34" s="34"/>
      <c r="O34" s="34"/>
      <c r="P34" s="1"/>
      <c r="Q34" s="1"/>
      <c r="R34" s="1"/>
      <c r="S34" s="40"/>
      <c r="T34" s="34"/>
      <c r="U34" s="34"/>
      <c r="V34" s="3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34"/>
      <c r="AN34" s="34"/>
      <c r="AO34" s="34"/>
      <c r="AP34" s="34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>
      <c r="A35" s="1"/>
      <c r="B35" s="1"/>
      <c r="C35" s="1"/>
      <c r="D35" s="1"/>
      <c r="E35" s="34"/>
      <c r="F35" s="34"/>
      <c r="G35" s="1"/>
      <c r="H35" s="1"/>
      <c r="I35" s="34"/>
      <c r="J35" s="34"/>
      <c r="K35" s="34"/>
      <c r="L35" s="34"/>
      <c r="M35" s="34"/>
      <c r="N35" s="34"/>
      <c r="O35" s="34"/>
      <c r="P35" s="1"/>
      <c r="Q35" s="1"/>
      <c r="R35" s="1"/>
      <c r="S35" s="40"/>
      <c r="T35" s="34"/>
      <c r="U35" s="34"/>
      <c r="V35" s="3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34"/>
      <c r="AN35" s="34"/>
      <c r="AO35" s="34"/>
      <c r="AP35" s="34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>
      <c r="A36" s="1"/>
      <c r="B36" s="1"/>
      <c r="C36" s="1"/>
      <c r="D36" s="1"/>
      <c r="E36" s="34"/>
      <c r="F36" s="34"/>
      <c r="G36" s="1"/>
      <c r="H36" s="1"/>
      <c r="I36" s="34"/>
      <c r="J36" s="34"/>
      <c r="K36" s="34"/>
      <c r="L36" s="34"/>
      <c r="M36" s="34"/>
      <c r="N36" s="34"/>
      <c r="O36" s="34"/>
      <c r="P36" s="1"/>
      <c r="Q36" s="1"/>
      <c r="R36" s="1"/>
      <c r="S36" s="40"/>
      <c r="T36" s="34"/>
      <c r="U36" s="34"/>
      <c r="V36" s="3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34"/>
      <c r="AN36" s="34"/>
      <c r="AO36" s="34"/>
      <c r="AP36" s="34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>
      <c r="A37" s="1"/>
      <c r="B37" s="1"/>
      <c r="C37" s="1"/>
      <c r="D37" s="1"/>
      <c r="E37" s="34"/>
      <c r="F37" s="34"/>
      <c r="G37" s="1"/>
      <c r="H37" s="1"/>
      <c r="I37" s="34"/>
      <c r="J37" s="34"/>
      <c r="K37" s="34"/>
      <c r="L37" s="34"/>
      <c r="M37" s="34"/>
      <c r="N37" s="34"/>
      <c r="O37" s="34"/>
      <c r="P37" s="1"/>
      <c r="Q37" s="1"/>
      <c r="R37" s="1"/>
      <c r="S37" s="40"/>
      <c r="T37" s="34"/>
      <c r="U37" s="34"/>
      <c r="V37" s="3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34"/>
      <c r="AN37" s="34"/>
      <c r="AO37" s="34"/>
      <c r="AP37" s="34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>
      <c r="A38" s="1"/>
      <c r="B38" s="1"/>
      <c r="C38" s="1"/>
      <c r="D38" s="1"/>
      <c r="E38" s="34"/>
      <c r="F38" s="34"/>
      <c r="G38" s="1"/>
      <c r="H38" s="1"/>
      <c r="I38" s="34"/>
      <c r="J38" s="34"/>
      <c r="K38" s="34"/>
      <c r="L38" s="34"/>
      <c r="M38" s="34"/>
      <c r="N38" s="34"/>
      <c r="O38" s="34"/>
      <c r="P38" s="1"/>
      <c r="Q38" s="1"/>
      <c r="R38" s="1"/>
      <c r="S38" s="40"/>
      <c r="T38" s="34"/>
      <c r="U38" s="34"/>
      <c r="V38" s="3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34"/>
      <c r="AN38" s="34"/>
      <c r="AO38" s="34"/>
      <c r="AP38" s="34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>
      <c r="A39" s="1"/>
      <c r="B39" s="1"/>
      <c r="C39" s="1"/>
      <c r="D39" s="1"/>
      <c r="E39" s="34"/>
      <c r="F39" s="34"/>
      <c r="G39" s="1"/>
      <c r="H39" s="1"/>
      <c r="I39" s="34"/>
      <c r="J39" s="34"/>
      <c r="K39" s="34"/>
      <c r="L39" s="34"/>
      <c r="M39" s="34"/>
      <c r="N39" s="34"/>
      <c r="O39" s="34"/>
      <c r="P39" s="1"/>
      <c r="Q39" s="1"/>
      <c r="R39" s="1"/>
      <c r="S39" s="40"/>
      <c r="T39" s="34"/>
      <c r="U39" s="34"/>
      <c r="V39" s="34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34"/>
      <c r="AN39" s="34"/>
      <c r="AO39" s="34"/>
      <c r="AP39" s="34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>
      <c r="A40" s="1"/>
      <c r="B40" s="1"/>
      <c r="C40" s="1"/>
      <c r="D40" s="1"/>
      <c r="E40" s="34"/>
      <c r="F40" s="34"/>
      <c r="G40" s="1"/>
      <c r="H40" s="1"/>
      <c r="I40" s="34"/>
      <c r="J40" s="34"/>
      <c r="K40" s="34"/>
      <c r="L40" s="34"/>
      <c r="M40" s="34"/>
      <c r="N40" s="34"/>
      <c r="O40" s="34"/>
      <c r="P40" s="1"/>
      <c r="Q40" s="1"/>
      <c r="R40" s="1"/>
      <c r="S40" s="40"/>
      <c r="T40" s="34"/>
      <c r="U40" s="34"/>
      <c r="V40" s="3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34"/>
      <c r="AN40" s="34"/>
      <c r="AO40" s="34"/>
      <c r="AP40" s="34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>
      <c r="A41" s="1"/>
      <c r="B41" s="1"/>
      <c r="C41" s="1"/>
      <c r="D41" s="1"/>
      <c r="E41" s="34"/>
      <c r="F41" s="34"/>
      <c r="G41" s="1"/>
      <c r="H41" s="1"/>
      <c r="I41" s="34"/>
      <c r="J41" s="34"/>
      <c r="K41" s="34"/>
      <c r="L41" s="34"/>
      <c r="M41" s="34"/>
      <c r="N41" s="34"/>
      <c r="O41" s="34"/>
      <c r="P41" s="1"/>
      <c r="Q41" s="1"/>
      <c r="R41" s="1"/>
      <c r="S41" s="40"/>
      <c r="T41" s="34"/>
      <c r="U41" s="34"/>
      <c r="V41" s="3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34"/>
      <c r="AN41" s="34"/>
      <c r="AO41" s="34"/>
      <c r="AP41" s="34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>
      <c r="A42" s="1"/>
      <c r="B42" s="1"/>
      <c r="C42" s="1"/>
      <c r="D42" s="1"/>
      <c r="E42" s="34"/>
      <c r="F42" s="34"/>
      <c r="G42" s="1"/>
      <c r="H42" s="1"/>
      <c r="I42" s="34"/>
      <c r="J42" s="34"/>
      <c r="K42" s="34"/>
      <c r="L42" s="34"/>
      <c r="M42" s="34"/>
      <c r="N42" s="34"/>
      <c r="O42" s="34"/>
      <c r="P42" s="1"/>
      <c r="Q42" s="1"/>
      <c r="R42" s="1"/>
      <c r="S42" s="40"/>
      <c r="T42" s="34"/>
      <c r="U42" s="34"/>
      <c r="V42" s="3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34"/>
      <c r="AN42" s="34"/>
      <c r="AO42" s="34"/>
      <c r="AP42" s="34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>
      <c r="A43" s="1"/>
      <c r="B43" s="1"/>
      <c r="C43" s="1"/>
      <c r="D43" s="1"/>
      <c r="E43" s="34"/>
      <c r="F43" s="34"/>
      <c r="G43" s="1"/>
      <c r="H43" s="1"/>
      <c r="I43" s="34"/>
      <c r="J43" s="34"/>
      <c r="K43" s="34"/>
      <c r="L43" s="34"/>
      <c r="M43" s="34"/>
      <c r="N43" s="34"/>
      <c r="O43" s="34"/>
      <c r="P43" s="1"/>
      <c r="Q43" s="1"/>
      <c r="R43" s="1"/>
      <c r="S43" s="40"/>
      <c r="T43" s="34"/>
      <c r="U43" s="34"/>
      <c r="V43" s="34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34"/>
      <c r="AN43" s="34"/>
      <c r="AO43" s="34"/>
      <c r="AP43" s="34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>
      <c r="A44" s="1"/>
      <c r="B44" s="1"/>
      <c r="C44" s="1"/>
      <c r="D44" s="1"/>
      <c r="E44" s="34"/>
      <c r="F44" s="34"/>
      <c r="G44" s="1"/>
      <c r="H44" s="1"/>
      <c r="I44" s="34"/>
      <c r="J44" s="34"/>
      <c r="K44" s="34"/>
      <c r="L44" s="34"/>
      <c r="M44" s="34"/>
      <c r="N44" s="34"/>
      <c r="O44" s="34"/>
      <c r="P44" s="1"/>
      <c r="Q44" s="1"/>
      <c r="R44" s="1"/>
      <c r="S44" s="40"/>
      <c r="T44" s="34"/>
      <c r="U44" s="34"/>
      <c r="V44" s="3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34"/>
      <c r="AN44" s="34"/>
      <c r="AO44" s="34"/>
      <c r="AP44" s="34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>
      <c r="A45" s="1"/>
      <c r="B45" s="1"/>
      <c r="C45" s="1"/>
      <c r="D45" s="1"/>
      <c r="E45" s="34"/>
      <c r="F45" s="34"/>
      <c r="G45" s="1"/>
      <c r="H45" s="1"/>
      <c r="I45" s="34"/>
      <c r="J45" s="34"/>
      <c r="K45" s="34"/>
      <c r="L45" s="34"/>
      <c r="M45" s="34"/>
      <c r="N45" s="34"/>
      <c r="O45" s="34"/>
      <c r="P45" s="1"/>
      <c r="Q45" s="1"/>
      <c r="R45" s="1"/>
      <c r="S45" s="40"/>
      <c r="T45" s="34"/>
      <c r="U45" s="34"/>
      <c r="V45" s="34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34"/>
      <c r="AN45" s="34"/>
      <c r="AO45" s="34"/>
      <c r="AP45" s="34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</sheetData>
  <mergeCells count="28">
    <mergeCell ref="AQ10:AS10"/>
    <mergeCell ref="I12:V12"/>
    <mergeCell ref="W12:AA12"/>
    <mergeCell ref="AJ12:AL12"/>
    <mergeCell ref="AQ12:AS12"/>
    <mergeCell ref="AJ10:AL10"/>
    <mergeCell ref="AM10:AP10"/>
    <mergeCell ref="C30:D30"/>
    <mergeCell ref="H10:H12"/>
    <mergeCell ref="I10:V10"/>
    <mergeCell ref="W10:AA10"/>
    <mergeCell ref="AE10:AG10"/>
    <mergeCell ref="B8:F8"/>
    <mergeCell ref="J9:K9"/>
    <mergeCell ref="W9:X9"/>
    <mergeCell ref="A10:A12"/>
    <mergeCell ref="B10:B12"/>
    <mergeCell ref="C10:C12"/>
    <mergeCell ref="D10:D12"/>
    <mergeCell ref="E10:E12"/>
    <mergeCell ref="F10:F12"/>
    <mergeCell ref="G10:G12"/>
    <mergeCell ref="B7:F7"/>
    <mergeCell ref="B1:D1"/>
    <mergeCell ref="B2:J2"/>
    <mergeCell ref="B4:F4"/>
    <mergeCell ref="B5:F5"/>
    <mergeCell ref="B6:F6"/>
  </mergeCells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KFINKURSK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Chevichelova_S</dc:creator>
  <cp:lastModifiedBy>88</cp:lastModifiedBy>
  <cp:lastPrinted>2019-12-25T13:03:41Z</cp:lastPrinted>
  <dcterms:created xsi:type="dcterms:W3CDTF">2005-09-23T11:06:45Z</dcterms:created>
  <dcterms:modified xsi:type="dcterms:W3CDTF">2019-12-25T13:04:45Z</dcterms:modified>
</cp:coreProperties>
</file>